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<sst xmlns="http://schemas.openxmlformats.org/spreadsheetml/2006/main" count="4192" uniqueCount="975">
  <si>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</si>
  <si>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</si>
  <si>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</si>
  <si>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</si>
  <si>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</si>
  <si>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</si>
  <si>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</si>
  <si>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</si>
  <si>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</si>
  <si>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</si>
  <si>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</si>
  <si>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</si>
  <si>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</si>
  <si>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</si>
  <si>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</si>
  <si>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</si>
  <si>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</si>
  <si>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</si>
  <si>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</si>
  <si>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</si>
  <si>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</si>
  <si>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</si>
  <si>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</si>
  <si>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</si>
  <si>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</si>
  <si>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</si>
  <si>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</si>
  <si>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</si>
  <si>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</si>
  <si>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</si>
  <si>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</si>
  <si>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</si>
  <si>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</si>
  <si>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</si>
  <si>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</si>
  <si>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</si>
  <si>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</si>
  <si>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</si>
  <si>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</si>
  <si>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</si>
  <si>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</si>
  <si>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</si>
  <si>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</si>
  <si>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</si>
  <si>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</si>
  <si>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</si>
  <si>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</si>
  <si>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</si>
  <si>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</si>
  <si>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</si>
  <si>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</si>
  <si>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</si>
  <si>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</si>
  <si>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</si>
  <si>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</si>
  <si>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</si>
  <si>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</si>
  <si>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</si>
  <si>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</si>
  <si>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</si>
  <si>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</si>
  <si>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</si>
  <si>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</si>
  <si>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</si>
  <si>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</si>
  <si>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</si>
  <si>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</si>
  <si>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</si>
  <si>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</si>
  <si>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</si>
  <si>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</si>
  <si>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</si>
  <si>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</si>
  <si>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</si>
  <si>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</si>
  <si>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</si>
  <si>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</si>
  <si>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</si>
  <si>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</si>
  <si>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</si>
  <si>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</si>
  <si>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</si>
  <si>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</si>
  <si>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</si>
  <si>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</si>
  <si>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</si>
  <si>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</si>
  <si>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</si>
  <si>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</si>
  <si>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</si>
  <si>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</si>
  <si>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</si>
  <si>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</si>
  <si>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</si>
  <si>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</si>
  <si>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</si>
  <si>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</si>
  <si>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</si>
  <si>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</si>
  <si>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</si>
  <si>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</si>
  <si>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</si>
  <si>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</si>
  <si>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</si>
  <si>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</si>
  <si>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</si>
  <si>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</si>
  <si>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</si>
  <si>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</si>
  <si>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</si>
  <si>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</si>
  <si>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</si>
  <si>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</si>
  <si>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</si>
  <si>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</si>
  <si>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</si>
  <si>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</si>
  <si>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</si>
  <si>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</si>
  <si>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</si>
  <si>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</si>
  <si>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</si>
  <si>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</si>
  <si>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</si>
  <si>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</si>
  <si>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</si>
  <si>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</si>
  <si>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</si>
  <si>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</si>
  <si>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</si>
  <si>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</si>
  <si>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</si>
  <si>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</si>
  <si>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</si>
  <si>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</si>
  <si>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</si>
  <si>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</si>
  <si>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</si>
  <si>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</si>
  <si>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</si>
  <si>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</si>
  <si>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</si>
  <si>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</si>
  <si>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</si>
  <si>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</si>
  <si>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</si>
  <si>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</si>
  <si>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</si>
  <si>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</si>
  <si>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</si>
  <si>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</si>
  <si>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</si>
  <si>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</si>
  <si>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</si>
  <si>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</si>
  <si>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</si>
  <si>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</si>
  <si>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</si>
  <si>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</si>
  <si>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</si>
  <si>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</si>
  <si>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</si>
  <si>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</si>
  <si>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</si>
  <si>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</si>
  <si>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</si>
  <si>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</si>
  <si>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</si>
  <si>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</si>
  <si>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</si>
  <si>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</si>
  <si>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</si>
  <si>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</si>
  <si>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</si>
  <si>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</si>
  <si>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</si>
  <si>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</si>
  <si>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</si>
  <si>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</si>
  <si>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</si>
  <si>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</si>
  <si>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</si>
  <si>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</si>
  <si>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</si>
  <si>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</si>
  <si>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</si>
  <si>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</si>
  <si>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</si>
  <si>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</si>
  <si>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</si>
  <si>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</si>
  <si>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</si>
  <si>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</si>
  <si>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</si>
  <si>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</si>
  <si>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</si>
  <si>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</si>
  <si>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</si>
  <si>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</si>
  <si>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</si>
  <si>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</si>
  <si>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</si>
  <si>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</si>
  <si>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</si>
  <si>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</si>
  <si>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</si>
  <si>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</si>
  <si>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</si>
  <si>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</si>
  <si>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</si>
  <si>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</si>
  <si>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</si>
  <si>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</si>
  <si>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</si>
  <si>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</si>
  <si>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</si>
  <si>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</si>
  <si>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</si>
  <si>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</si>
  <si>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</si>
  <si>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</si>
  <si>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</si>
  <si>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</si>
  <si>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</si>
  <si>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</si>
  <si>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</si>
  <si>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</si>
  <si>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</si>
  <si>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</si>
  <si>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</si>
  <si>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</si>
  <si>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</si>
  <si>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</si>
  <si>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</si>
  <si>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</si>
  <si>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</si>
  <si>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</si>
  <si>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</si>
  <si>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</si>
  <si>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</si>
  <si>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</si>
  <si>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</si>
  <si>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</si>
  <si>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</si>
  <si>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</si>
  <si>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</si>
  <si>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</si>
  <si>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</si>
  <si>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</si>
  <si>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</si>
  <si>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</si>
  <si>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</si>
  <si>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</si>
  <si>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</si>
  <si>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</si>
  <si>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</si>
  <si>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</si>
  <si>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</si>
  <si>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</si>
  <si>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</si>
  <si>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</si>
  <si>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</si>
  <si>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</si>
  <si>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</si>
  <si>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</si>
  <si>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</si>
  <si>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</si>
  <si>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</si>
  <si>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</si>
  <si>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</si>
  <si>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</si>
  <si>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</si>
  <si>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</si>
  <si>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</si>
  <si>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</si>
  <si>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</si>
  <si>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</si>
  <si>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</si>
  <si>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</si>
  <si>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</si>
  <si>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</si>
  <si>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</si>
  <si>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</si>
  <si>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</si>
  <si>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</si>
  <si>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</si>
  <si>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</si>
  <si>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</si>
  <si>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</si>
  <si>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</si>
  <si>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</si>
  <si>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</si>
  <si>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</si>
  <si>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</si>
  <si>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</si>
  <si>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</si>
  <si>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</si>
  <si>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</si>
  <si>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</si>
  <si>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</si>
  <si>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</si>
  <si>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</si>
  <si>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</si>
  <si>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</si>
  <si>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</si>
  <si>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</si>
  <si>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</si>
  <si>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</si>
  <si>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</si>
  <si>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</si>
  <si>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</si>
  <si>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</si>
  <si>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</si>
  <si>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</si>
  <si>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</si>
  <si>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</si>
  <si>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</si>
  <si>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</si>
  <si>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</si>
  <si>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</si>
  <si>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</si>
  <si>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</si>
  <si>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</si>
  <si>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</si>
  <si>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</si>
  <si>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</si>
  <si>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</si>
  <si>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</si>
  <si>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</si>
  <si>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</si>
  <si>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</si>
  <si>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</si>
  <si>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</si>
  <si>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</si>
  <si>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</si>
  <si>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</si>
  <si>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</si>
  <si>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</si>
  <si>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</si>
  <si>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</si>
  <si>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</si>
  <si>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</si>
  <si>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</si>
  <si>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</si>
  <si>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</si>
  <si>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</si>
  <si>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</si>
  <si>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</si>
  <si>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</si>
  <si>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</si>
  <si>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</si>
  <si>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</si>
  <si>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</si>
  <si>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</si>
  <si>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</si>
  <si>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</si>
  <si>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</si>
  <si>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</si>
  <si>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</si>
  <si>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</si>
  <si>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</si>
  <si>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</si>
  <si>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</si>
  <si>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</si>
  <si>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</si>
  <si>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</si>
  <si>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</si>
  <si>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</si>
  <si>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</si>
  <si>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</si>
  <si>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</si>
  <si>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</si>
  <si>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</si>
  <si>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</si>
  <si>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</si>
  <si>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</si>
  <si>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</si>
  <si>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</si>
  <si>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</si>
  <si>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</si>
  <si>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</si>
  <si>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</si>
  <si>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</si>
  <si>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</si>
  <si>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</si>
  <si>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</si>
  <si>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</si>
  <si>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</si>
  <si>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</si>
  <si>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</si>
  <si>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</si>
  <si>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</si>
  <si>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</si>
  <si>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</si>
  <si>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</si>
  <si>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</si>
  <si>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</si>
  <si>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</si>
  <si>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</si>
  <si>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</si>
  <si>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</si>
  <si>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</si>
  <si>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</si>
  <si>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</si>
  <si>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</si>
  <si>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</si>
  <si>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</si>
  <si>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</si>
  <si>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</si>
  <si>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</si>
  <si>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</si>
  <si>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</si>
  <si>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</si>
  <si>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</si>
  <si>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</si>
  <si>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</si>
  <si>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</si>
  <si>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</si>
  <si>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</si>
  <si>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</si>
  <si>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</si>
  <si>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</si>
  <si>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</si>
  <si>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</si>
  <si>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</si>
  <si>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</si>
  <si>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</si>
  <si>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</si>
  <si>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</si>
  <si>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</si>
  <si>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</si>
  <si>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</si>
  <si>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</si>
  <si>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</si>
  <si>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</si>
  <si>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</si>
  <si>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</si>
  <si>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</si>
  <si>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</si>
  <si>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</si>
  <si>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</si>
  <si>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</si>
  <si>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</si>
  <si>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</si>
  <si>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</si>
  <si>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</si>
  <si>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</si>
  <si>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</si>
  <si>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</si>
  <si>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</si>
  <si>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</si>
  <si>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</si>
  <si>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</si>
  <si>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</si>
  <si>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</si>
  <si>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</si>
  <si>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</si>
  <si>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</si>
  <si>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</si>
  <si>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</si>
  <si>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</si>
  <si>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</si>
  <si>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</si>
  <si>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</si>
  <si>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</si>
  <si>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</si>
  <si>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</si>
  <si>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</si>
  <si>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</si>
  <si>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</si>
  <si>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</si>
  <si>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</si>
  <si>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</si>
  <si>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</si>
  <si>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</si>
  <si>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</si>
  <si>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</si>
  <si>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</si>
  <si>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</si>
  <si>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</si>
  <si>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</si>
  <si>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</si>
  <si>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</si>
  <si>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</si>
  <si>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</si>
  <si>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</si>
  <si>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</si>
  <si>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</si>
  <si>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</si>
  <si>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</si>
  <si>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</si>
  <si>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</si>
  <si>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</si>
  <si>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</si>
  <si>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</si>
  <si>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</si>
  <si>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</si>
  <si>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</si>
  <si>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</si>
  <si>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</si>
  <si>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</si>
  <si>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</si>
  <si>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</si>
  <si>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</si>
  <si>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</si>
  <si>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</si>
  <si>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</si>
  <si>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</si>
  <si>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</si>
  <si>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</si>
  <si>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</si>
  <si>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</si>
  <si>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</si>
  <si>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</si>
  <si>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</si>
  <si>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</si>
  <si>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</si>
  <si>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</si>
  <si>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</si>
  <si>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</si>
  <si>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</si>
  <si>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</si>
  <si>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</si>
  <si>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</si>
  <si>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</si>
  <si>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</si>
  <si>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</si>
  <si>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</si>
  <si>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</si>
  <si>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</si>
  <si>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</si>
  <si>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</si>
  <si>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</si>
  <si>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</si>
  <si>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</si>
  <si>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</si>
  <si>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</si>
  <si>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</si>
  <si>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</si>
  <si>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</si>
  <si>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</si>
  <si>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</si>
  <si>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</si>
  <si>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</si>
  <si>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</si>
  <si>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</si>
  <si>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</si>
  <si>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</si>
  <si>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</si>
  <si>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</si>
  <si>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</si>
  <si>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</si>
  <si>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</si>
  <si>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</si>
  <si>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</si>
  <si>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</si>
  <si>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</si>
  <si>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</si>
  <si>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</si>
  <si>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</si>
  <si>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</si>
  <si>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</si>
  <si>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</si>
  <si>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</si>
  <si>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</si>
  <si>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</si>
  <si>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</si>
  <si>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</si>
  <si>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</si>
  <si>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</si>
  <si>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</si>
  <si>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</si>
  <si>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</si>
  <si>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</si>
  <si>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</si>
  <si>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</si>
  <si>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</si>
  <si>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</si>
  <si>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</si>
  <si>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</si>
  <si>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</si>
  <si>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</si>
  <si>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</si>
  <si>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</si>
  <si>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</si>
  <si>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</si>
  <si>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</si>
  <si>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</si>
  <si>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</si>
  <si>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</si>
  <si>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</si>
  <si>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</si>
  <si>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</si>
  <si>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</si>
  <si>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</si>
  <si>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</si>
  <si>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</si>
  <si>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</si>
  <si>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</si>
  <si>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</si>
  <si>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</si>
  <si>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</si>
  <si>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</si>
  <si>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</si>
  <si>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</si>
  <si>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</si>
  <si>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</si>
  <si>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</si>
  <si>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</si>
  <si>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</si>
  <si>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</si>
  <si>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</si>
  <si>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</si>
  <si>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</si>
  <si>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</si>
  <si>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</si>
  <si>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</si>
  <si>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</si>
  <si>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</si>
  <si>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</si>
  <si>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</si>
  <si>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</si>
  <si>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</si>
  <si>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</si>
  <si>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</si>
  <si>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</si>
  <si>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</si>
  <si>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</si>
  <si>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</si>
  <si>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</si>
  <si>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</si>
  <si>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</si>
  <si>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</si>
  <si>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</si>
  <si>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</si>
  <si>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</si>
  <si>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</si>
  <si>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</si>
  <si>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</si>
  <si>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</si>
  <si>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</si>
  <si>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</si>
  <si>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</si>
  <si>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</si>
  <si>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</si>
  <si>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</si>
  <si>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</si>
  <si>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</si>
  <si>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</si>
  <si>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</si>
  <si>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</si>
  <si>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</si>
  <si>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</si>
  <si>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</si>
  <si>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</si>
  <si>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</si>
  <si>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</si>
  <si>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</si>
  <si>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</si>
  <si>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</si>
  <si>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</si>
  <si>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</si>
  <si>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</si>
  <si>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</si>
  <si>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</si>
  <si>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</si>
  <si>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</si>
  <si>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</si>
  <si>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</si>
  <si>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</si>
  <si>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</si>
  <si>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</si>
  <si>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</si>
  <si>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</si>
  <si>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</si>
  <si>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</si>
  <si>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</si>
  <si>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</si>
  <si>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</si>
  <si>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</si>
  <si>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</si>
  <si>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</si>
  <si>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</si>
  <si>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</si>
  <si>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</si>
  <si>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</si>
  <si>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</si>
  <si>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</si>
  <si>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</si>
  <si>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</si>
  <si>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</si>
  <si>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</si>
  <si>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</si>
  <si>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</si>
  <si>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</si>
  <si>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</si>
  <si>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</si>
  <si>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</si>
  <si>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</si>
  <si>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</si>
  <si>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</si>
  <si>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</si>
  <si>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</si>
  <si>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</si>
  <si>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</si>
  <si>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</si>
  <si>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</si>
  <si>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</si>
  <si>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</si>
  <si>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</si>
  <si>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</si>
  <si>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</si>
  <si>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</si>
  <si>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</si>
  <si>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</si>
  <si>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</si>
  <si>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</si>
  <si>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</si>
  <si>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</si>
  <si>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</si>
  <si>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</si>
  <si>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</si>
  <si>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</si>
  <si>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</si>
  <si>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</si>
  <si>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</si>
  <si>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</si>
  <si>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</si>
  <si>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</si>
  <si>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</si>
  <si>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</si>
  <si>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</si>
  <si>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</si>
  <si>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</si>
  <si>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</si>
  <si>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</si>
  <si>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</si>
  <si>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</si>
  <si>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</si>
  <si>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</si>
  <si>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</si>
  <si>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</si>
  <si>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</si>
  <si>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</si>
  <si>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</si>
  <si>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</si>
  <si>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</si>
  <si>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</si>
  <si>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</si>
  <si>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</si>
  <si>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</si>
  <si>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</si>
  <si>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</si>
  <si>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</si>
  <si>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</si>
  <si>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</si>
  <si>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</si>
  <si>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</si>
  <si>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</si>
  <si>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</si>
  <si>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</si>
  <si>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</si>
  <si>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</si>
  <si>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</si>
  <si>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</si>
  <si>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</si>
  <si>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</si>
  <si>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</si>
  <si>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</si>
  <si>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</si>
  <si>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</si>
  <si>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</si>
  <si>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</si>
  <si>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</si>
  <si>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</si>
  <si>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</si>
  <si>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</si>
  <si>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</si>
  <si>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</si>
  <si>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</si>
  <si>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</si>
  <si>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</si>
  <si>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</si>
  <si>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</si>
  <si>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</si>
  <si>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</si>
  <si>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</si>
  <si>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</si>
  <si>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</si>
  <si>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</si>
  <si>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</si>
  <si>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</si>
  <si>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</si>
  <si>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</si>
  <si>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</si>
  <si>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</si>
  <si>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</si>
  <si>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</si>
  <si>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</si>
  <si>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</si>
  <si>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</si>
  <si>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</si>
  <si>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</si>
  <si>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</si>
  <si>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</si>
  <si>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</si>
  <si>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</si>
  <si>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</si>
  <si>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</si>
  <si>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</si>
  <si>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</si>
  <si>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</si>
  <si>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</si>
  <si>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</si>
  <si>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</si>
  <si>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</si>
  <si>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</si>
  <si>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</si>
  <si>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</si>
  <si>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</si>
  <si>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</si>
  <si>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</si>
  <si>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</si>
  <si>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</si>
  <si>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</si>
  <si>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</si>
  <si>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</si>
  <si>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</si>
  <si>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</si>
  <si>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</si>
  <si>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</si>
  <si>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</si>
  <si>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</si>
  <si>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</si>
  <si>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</si>
  <si>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</si>
  <si>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</si>
  <si>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</si>
  <si>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</si>
  <si>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</si>
  <si>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</si>
  <si>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</si>
  <si>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</si>
  <si>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</si>
  <si>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</si>
  <si>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</si>
  <si>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</si>
  <si>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</si>
  <si>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</si>
  <si>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</si>
  <si>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</si>
  <si>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</si>
  <si>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</si>
  <si>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</si>
  <si>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</si>
  <si>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</si>
  <si>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</si>
  <si>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</si>
  <si>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</si>
  <si>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</si>
  <si>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</si>
  <si>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</si>
  <si>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</si>
  <si>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</si>
  <si>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</si>
  <si>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</si>
  <si>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</si>
  <si>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</si>
  <si>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</si>
  <si>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</si>
  <si>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</si>
  <si>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</si>
  <si>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</si>
  <si>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</si>
  <si>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</si>
  <si>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</si>
  <si>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</si>
  <si>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</si>
  <si>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</si>
  <si>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</si>
  <si>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</si>
  <si>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</si>
  <si>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</si>
  <si>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</si>
  <si>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</si>
  <si>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</si>
  <si>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</si>
  <si>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</si>
  <si>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</si>
  <si>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</si>
  <si>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</si>
  <si>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</si>
  <si>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</si>
  <si>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</si>
  <si>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</si>
  <si>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</si>
  <si>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</si>
  <si>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</si>
  <si>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</si>
  <si>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</si>
  <si>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</si>
  <si>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</si>
  <si>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</si>
  <si>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</si>
  <si>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</si>
  <si>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</si>
  <si>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</si>
  <si>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</si>
  <si>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</si>
  <si>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</si>
  <si>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</si>
  <si>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</si>
  <si>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</si>
  <si>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</si>
  <si>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</si>
  <si>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</si>
  <si>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</si>
  <si>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</si>
  <si>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</si>
  <si>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</si>
  <si>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</si>
  <si>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</si>
  <si>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</si>
  <si>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</si>
  <si>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</si>
  <si>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</si>
  <si>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</si>
  <si>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</si>
  <si>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</si>
  <si>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</si>
  <si>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</si>
  <si>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</si>
  <si>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</si>
  <si>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</si>
  <si>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</si>
  <si>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</si>
  <si>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</si>
  <si>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</si>
  <si>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</si>
  <si>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</si>
  <si>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</si>
  <si>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</si>
  <si>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</si>
  <si>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</si>
  <si>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</si>
  <si>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</si>
  <si>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</si>
  <si>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</si>
  <si>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</si>
  <si>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</si>
  <si>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</si>
  <si>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</si>
  <si>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</si>
  <si>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</si>
  <si>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</si>
  <si>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</si>
  <si>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</si>
  <si>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</si>
  <si>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</si>
  <si>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</si>
  <si>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</si>
  <si>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</si>
  <si>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</si>
  <si>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 Лондон Капитал АД</t>
  </si>
  <si>
    <t>0884274451</t>
  </si>
  <si>
    <t>info@neolondoncapital.com</t>
  </si>
  <si>
    <t>www.neolondoncapital.com</t>
  </si>
  <si>
    <t>www.investor.bg</t>
  </si>
  <si>
    <t>Християн Дънков</t>
  </si>
  <si>
    <t>гр. София, район Възраждане, п. код 1309, бул. "Тодор Александров" № 137, офис 20</t>
  </si>
  <si>
    <t>Съставител</t>
  </si>
  <si>
    <t>01.01.2023</t>
  </si>
  <si>
    <t>30.06.2023</t>
  </si>
  <si>
    <t>29.08.2023</t>
  </si>
  <si>
    <t>Сузан Басри-Червенска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</si>
</sst>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 t="str">
        <f>IF(ISBLANK(_endDate),"",_endDate)</f>
        <v>30.06.2023</v>
      </c>
    </row>
    <row r="2" spans="1:27" ht="15.75">
      <c r="A2" s="651" t="s">
        <v>938</v>
      </c>
      <c r="B2" s="646"/>
      <c r="Z2" s="663">
        <v>2</v>
      </c>
      <c r="AA2" s="664" t="str">
        <f>IF(ISBLANK(_pdeReportingDate),"",_pdeReportingDate)</f>
        <v>29.08.2023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Сузан Басри-Червенска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971</v>
      </c>
    </row>
    <row r="10" spans="1:2" ht="15.75">
      <c r="A10" s="7" t="s">
        <v>2</v>
      </c>
      <c r="B10" s="667" t="s">
        <v>972</v>
      </c>
    </row>
    <row r="11" spans="1:2" ht="15.75">
      <c r="A11" s="7" t="s">
        <v>950</v>
      </c>
      <c r="B11" s="667" t="s">
        <v>973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968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969</v>
      </c>
    </row>
    <row r="20" spans="1:2" ht="31.5">
      <c r="A20" s="7" t="s">
        <v>5</v>
      </c>
      <c r="B20" s="545" t="s">
        <v>969</v>
      </c>
    </row>
    <row r="21" spans="1:2" ht="15.75">
      <c r="A21" s="10" t="s">
        <v>6</v>
      </c>
      <c r="B21" s="546" t="s">
        <v>964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3" t="s">
        <v>965</v>
      </c>
    </row>
    <row r="24" spans="1:2" ht="15.75">
      <c r="A24" s="10" t="s">
        <v>892</v>
      </c>
      <c r="B24" s="654" t="s">
        <v>966</v>
      </c>
    </row>
    <row r="25" spans="1:2" ht="15.75">
      <c r="A25" s="7" t="s">
        <v>895</v>
      </c>
      <c r="B25" s="655" t="s">
        <v>967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0.08383751080380294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0.0049017130729192985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0.000946073793755913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0.0007350656633399262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1.102162908421537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1.0262683221547029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1.0253401747719033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0.9912088681855594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0.0026618566450098942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0.016065651165696988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0.008767741984374171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0.6965575404431495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5.181110718075699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0.776964406150302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1765</v>
      </c>
      <c r="E21" s="662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0.089190964677346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0.7377870563674321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58.0243350311262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7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8" t="str">
        <f aca="true" t="shared" si="2" ref="C3:C34">endDate</f>
        <v>30.06.2023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8" t="str">
        <f t="shared" si="2"/>
        <v>30.06.2023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8" t="str">
        <f t="shared" si="2"/>
        <v>30.06.2023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1358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8" t="str">
        <f t="shared" si="2"/>
        <v>30.06.2023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8" t="str">
        <f t="shared" si="2"/>
        <v>30.06.2023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8" t="str">
        <f t="shared" si="2"/>
        <v>30.06.2023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8" t="str">
        <f t="shared" si="2"/>
        <v>30.06.2023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8" t="str">
        <f t="shared" si="2"/>
        <v>30.06.2023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8" t="str">
        <f t="shared" si="2"/>
        <v>30.06.2023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1358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8" t="str">
        <f t="shared" si="2"/>
        <v>30.06.2023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70659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8" t="str">
        <f t="shared" si="2"/>
        <v>30.06.2023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8" t="str">
        <f t="shared" si="2"/>
        <v>30.06.2023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8" t="str">
        <f t="shared" si="2"/>
        <v>30.06.2023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8" t="str">
        <f t="shared" si="2"/>
        <v>30.06.2023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8" t="str">
        <f t="shared" si="2"/>
        <v>30.06.2023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8" t="str">
        <f t="shared" si="2"/>
        <v>30.06.2023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8" t="str">
        <f t="shared" si="2"/>
        <v>30.06.2023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417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8" t="str">
        <f t="shared" si="2"/>
        <v>30.06.2023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8" t="str">
        <f t="shared" si="2"/>
        <v>30.06.2023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417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8" t="str">
        <f t="shared" si="2"/>
        <v>30.06.2023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8" t="str">
        <f t="shared" si="2"/>
        <v>30.06.2023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8" t="str">
        <f t="shared" si="2"/>
        <v>30.06.2023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8" t="str">
        <f t="shared" si="2"/>
        <v>30.06.2023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8" t="str">
        <f t="shared" si="2"/>
        <v>30.06.2023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8" t="str">
        <f t="shared" si="2"/>
        <v>30.06.2023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8" t="str">
        <f t="shared" si="2"/>
        <v>30.06.2023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8" t="str">
        <f t="shared" si="2"/>
        <v>30.06.2023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8" t="str">
        <f t="shared" si="2"/>
        <v>30.06.2023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8" t="str">
        <f t="shared" si="2"/>
        <v>30.06.2023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8" t="str">
        <f t="shared" si="2"/>
        <v>30.06.2023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8" t="str">
        <f t="shared" si="2"/>
        <v>30.06.2023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8" t="str">
        <f t="shared" si="2"/>
        <v>30.06.2023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8" t="str">
        <f aca="true" t="shared" si="5" ref="C35:C66">endDate</f>
        <v>30.06.2023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924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8" t="str">
        <f t="shared" si="5"/>
        <v>30.06.2023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8" t="str">
        <f t="shared" si="5"/>
        <v>30.06.2023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8" t="str">
        <f t="shared" si="5"/>
        <v>30.06.2023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924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8" t="str">
        <f t="shared" si="5"/>
        <v>30.06.2023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8" t="str">
        <f t="shared" si="5"/>
        <v>30.06.2023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8" t="str">
        <f t="shared" si="5"/>
        <v>30.06.2023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73358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8" t="str">
        <f t="shared" si="5"/>
        <v>30.06.2023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8" t="str">
        <f t="shared" si="5"/>
        <v>30.06.2023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8" t="str">
        <f t="shared" si="5"/>
        <v>30.06.2023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8" t="str">
        <f t="shared" si="5"/>
        <v>30.06.2023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8" t="str">
        <f t="shared" si="5"/>
        <v>30.06.2023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8" t="str">
        <f t="shared" si="5"/>
        <v>30.06.2023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8" t="str">
        <f t="shared" si="5"/>
        <v>30.06.2023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8" t="str">
        <f t="shared" si="5"/>
        <v>30.06.2023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8" t="str">
        <f t="shared" si="5"/>
        <v>30.06.2023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507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8" t="str">
        <f t="shared" si="5"/>
        <v>30.06.2023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1209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8" t="str">
        <f t="shared" si="5"/>
        <v>30.06.2023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204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8" t="str">
        <f t="shared" si="5"/>
        <v>30.06.2023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8" t="str">
        <f t="shared" si="5"/>
        <v>30.06.2023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8" t="str">
        <f t="shared" si="5"/>
        <v>30.06.2023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8" t="str">
        <f t="shared" si="5"/>
        <v>30.06.2023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8" t="str">
        <f t="shared" si="5"/>
        <v>30.06.2023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1949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8" t="str">
        <f t="shared" si="5"/>
        <v>30.06.2023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56449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8" t="str">
        <f t="shared" si="5"/>
        <v>30.06.2023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8" t="str">
        <f t="shared" si="5"/>
        <v>30.06.2023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8" t="str">
        <f t="shared" si="5"/>
        <v>30.06.2023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56449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8" t="str">
        <f t="shared" si="5"/>
        <v>30.06.2023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8" t="str">
        <f t="shared" si="5"/>
        <v>30.06.2023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8" t="str">
        <f t="shared" si="5"/>
        <v>30.06.2023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56449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8" t="str">
        <f t="shared" si="5"/>
        <v>30.06.2023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8" t="str">
        <f t="shared" si="5"/>
        <v>30.06.2023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151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8" t="str">
        <f aca="true" t="shared" si="8" ref="C67:C98">endDate</f>
        <v>30.06.2023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8" t="str">
        <f t="shared" si="8"/>
        <v>30.06.2023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8" t="str">
        <f t="shared" si="8"/>
        <v>30.06.2023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152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8" t="str">
        <f t="shared" si="8"/>
        <v>30.06.2023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53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8" t="str">
        <f t="shared" si="8"/>
        <v>30.06.2023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58603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8" t="str">
        <f t="shared" si="8"/>
        <v>30.06.2023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131961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8" t="str">
        <f t="shared" si="8"/>
        <v>30.06.2023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8" t="str">
        <f t="shared" si="8"/>
        <v>30.06.2023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8" t="str">
        <f t="shared" si="8"/>
        <v>30.06.2023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8" t="str">
        <f t="shared" si="8"/>
        <v>30.06.2023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8" t="str">
        <f t="shared" si="8"/>
        <v>30.06.2023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8" t="str">
        <f t="shared" si="8"/>
        <v>30.06.2023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8" t="str">
        <f t="shared" si="8"/>
        <v>30.06.2023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8" t="str">
        <f t="shared" si="8"/>
        <v>30.06.2023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8" t="str">
        <f t="shared" si="8"/>
        <v>30.06.2023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8" t="str">
        <f t="shared" si="8"/>
        <v>30.06.2023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8" t="str">
        <f t="shared" si="8"/>
        <v>30.06.2023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8" t="str">
        <f t="shared" si="8"/>
        <v>30.06.2023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8" t="str">
        <f t="shared" si="8"/>
        <v>30.06.2023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8" t="str">
        <f t="shared" si="8"/>
        <v>30.06.2023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8" t="str">
        <f t="shared" si="8"/>
        <v>30.06.2023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8698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8" t="str">
        <f t="shared" si="8"/>
        <v>30.06.2023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8698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8" t="str">
        <f t="shared" si="8"/>
        <v>30.06.2023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8" t="str">
        <f t="shared" si="8"/>
        <v>30.06.2023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8" t="str">
        <f t="shared" si="8"/>
        <v>30.06.2023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97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8" t="str">
        <f t="shared" si="8"/>
        <v>30.06.2023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8" t="str">
        <f t="shared" si="8"/>
        <v>30.06.2023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8795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8" t="str">
        <f t="shared" si="8"/>
        <v>30.06.2023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19789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8" t="str">
        <f t="shared" si="8"/>
        <v>30.06.2023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9643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8" t="str">
        <f t="shared" si="8"/>
        <v>30.06.2023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8" t="str">
        <f t="shared" si="8"/>
        <v>30.06.2023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27271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8" t="str">
        <f t="shared" si="8"/>
        <v>30.06.2023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8" t="str">
        <f aca="true" t="shared" si="11" ref="C99:C125">endDate</f>
        <v>30.06.2023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8" t="str">
        <f t="shared" si="11"/>
        <v>30.06.2023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15995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8" t="str">
        <f t="shared" si="11"/>
        <v>30.06.2023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8" t="str">
        <f t="shared" si="11"/>
        <v>30.06.2023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43266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8" t="str">
        <f t="shared" si="11"/>
        <v>30.06.2023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8" t="str">
        <f t="shared" si="11"/>
        <v>30.06.2023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8" t="str">
        <f t="shared" si="11"/>
        <v>30.06.2023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2160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8" t="str">
        <f t="shared" si="11"/>
        <v>30.06.2023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8" t="str">
        <f t="shared" si="11"/>
        <v>30.06.2023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45426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8" t="str">
        <f t="shared" si="11"/>
        <v>30.06.2023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1000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8" t="str">
        <f t="shared" si="11"/>
        <v>30.06.2023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13240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8" t="str">
        <f t="shared" si="11"/>
        <v>30.06.2023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42849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8" t="str">
        <f t="shared" si="11"/>
        <v>30.06.2023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8" t="str">
        <f t="shared" si="11"/>
        <v>30.06.2023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13158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8" t="str">
        <f t="shared" si="11"/>
        <v>30.06.2023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127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8" t="str">
        <f t="shared" si="11"/>
        <v>30.06.2023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29278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8" t="str">
        <f t="shared" si="11"/>
        <v>30.06.2023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8" t="str">
        <f t="shared" si="11"/>
        <v>30.06.2023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8" t="str">
        <f t="shared" si="11"/>
        <v>30.06.2023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274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8" t="str">
        <f t="shared" si="11"/>
        <v>30.06.2023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8" t="str">
        <f t="shared" si="11"/>
        <v>30.06.2023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8" t="str">
        <f t="shared" si="11"/>
        <v>30.06.2023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57103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8" t="str">
        <f t="shared" si="11"/>
        <v>30.06.2023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8" t="str">
        <f t="shared" si="11"/>
        <v>30.06.2023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8" t="str">
        <f t="shared" si="11"/>
        <v>30.06.2023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8" t="str">
        <f t="shared" si="11"/>
        <v>30.06.2023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57103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8" t="str">
        <f t="shared" si="11"/>
        <v>30.06.2023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131961</v>
      </c>
    </row>
    <row r="126" spans="3:6" s="482" customFormat="1" ht="15.75">
      <c r="C126" s="547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8" t="str">
        <f aca="true" t="shared" si="14" ref="C127:C158">endDate</f>
        <v>30.06.2023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8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8" t="str">
        <f t="shared" si="14"/>
        <v>30.06.2023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143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8" t="str">
        <f t="shared" si="14"/>
        <v>30.06.2023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8" t="str">
        <f t="shared" si="14"/>
        <v>30.06.2023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82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8" t="str">
        <f t="shared" si="14"/>
        <v>30.06.2023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16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8" t="str">
        <f t="shared" si="14"/>
        <v>30.06.2023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8" t="str">
        <f t="shared" si="14"/>
        <v>30.06.2023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8" t="str">
        <f t="shared" si="14"/>
        <v>30.06.2023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195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8" t="str">
        <f t="shared" si="14"/>
        <v>30.06.2023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8" t="str">
        <f t="shared" si="14"/>
        <v>30.06.2023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8" t="str">
        <f t="shared" si="14"/>
        <v>30.06.2023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446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8" t="str">
        <f t="shared" si="14"/>
        <v>30.06.2023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1543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8" t="str">
        <f t="shared" si="14"/>
        <v>30.06.2023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8" t="str">
        <f t="shared" si="14"/>
        <v>30.06.2023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8" t="str">
        <f t="shared" si="14"/>
        <v>30.06.2023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184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8" t="str">
        <f t="shared" si="14"/>
        <v>30.06.2023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1727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8" t="str">
        <f t="shared" si="14"/>
        <v>30.06.2023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2173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8" t="str">
        <f t="shared" si="14"/>
        <v>30.06.2023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222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8" t="str">
        <f t="shared" si="14"/>
        <v>30.06.2023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8" t="str">
        <f t="shared" si="14"/>
        <v>30.06.2023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8" t="str">
        <f t="shared" si="14"/>
        <v>30.06.2023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2173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8" t="str">
        <f t="shared" si="14"/>
        <v>30.06.2023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222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8" t="str">
        <f t="shared" si="14"/>
        <v>30.06.2023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106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8" t="str">
        <f t="shared" si="14"/>
        <v>30.06.2023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8" t="str">
        <f t="shared" si="14"/>
        <v>30.06.2023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106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8" t="str">
        <f t="shared" si="14"/>
        <v>30.06.2023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8" t="str">
        <f t="shared" si="14"/>
        <v>30.06.2023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116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8" t="str">
        <f t="shared" si="14"/>
        <v>30.06.2023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19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8" t="str">
        <f t="shared" si="14"/>
        <v>30.06.2023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97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8" t="str">
        <f t="shared" si="14"/>
        <v>30.06.2023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2395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8" t="str">
        <f t="shared" si="14"/>
        <v>30.06.2023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8" t="str">
        <f t="shared" si="14"/>
        <v>30.06.2023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8" t="str">
        <f aca="true" t="shared" si="17" ref="C159:C179">endDate</f>
        <v>30.06.2023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600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8" t="str">
        <f t="shared" si="17"/>
        <v>30.06.2023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557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8" t="str">
        <f t="shared" si="17"/>
        <v>30.06.2023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1157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8" t="str">
        <f t="shared" si="17"/>
        <v>30.06.2023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8" t="str">
        <f t="shared" si="17"/>
        <v>30.06.2023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8" t="str">
        <f t="shared" si="17"/>
        <v>30.06.2023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103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8" t="str">
        <f t="shared" si="17"/>
        <v>30.06.2023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8" t="str">
        <f t="shared" si="17"/>
        <v>30.06.2023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8" t="str">
        <f t="shared" si="17"/>
        <v>30.06.2023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8" t="str">
        <f t="shared" si="17"/>
        <v>30.06.2023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1135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8" t="str">
        <f t="shared" si="17"/>
        <v>30.06.2023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1238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8" t="str">
        <f t="shared" si="17"/>
        <v>30.06.2023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2395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8" t="str">
        <f t="shared" si="17"/>
        <v>30.06.2023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8" t="str">
        <f t="shared" si="17"/>
        <v>30.06.2023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8" t="str">
        <f t="shared" si="17"/>
        <v>30.06.2023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8" t="str">
        <f t="shared" si="17"/>
        <v>30.06.2023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2395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8" t="str">
        <f t="shared" si="17"/>
        <v>30.06.2023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8" t="str">
        <f t="shared" si="17"/>
        <v>30.06.2023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8" t="str">
        <f t="shared" si="17"/>
        <v>30.06.2023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8" t="str">
        <f t="shared" si="17"/>
        <v>30.06.2023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8" t="str">
        <f t="shared" si="17"/>
        <v>30.06.2023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2395</v>
      </c>
    </row>
    <row r="180" spans="3:6" s="482" customFormat="1" ht="15.75">
      <c r="C180" s="547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8" t="str">
        <f aca="true" t="shared" si="20" ref="C181:C216">endDate</f>
        <v>30.06.2023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2996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8" t="str">
        <f t="shared" si="20"/>
        <v>30.06.2023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-514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8" t="str">
        <f t="shared" si="20"/>
        <v>30.06.2023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-2361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8" t="str">
        <f t="shared" si="20"/>
        <v>30.06.2023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-101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8" t="str">
        <f t="shared" si="20"/>
        <v>30.06.2023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-157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8" t="str">
        <f t="shared" si="20"/>
        <v>30.06.2023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8" t="str">
        <f t="shared" si="20"/>
        <v>30.06.2023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8" t="str">
        <f t="shared" si="20"/>
        <v>30.06.2023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8" t="str">
        <f t="shared" si="20"/>
        <v>30.06.2023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8" t="str">
        <f t="shared" si="20"/>
        <v>30.06.2023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14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8" t="str">
        <f t="shared" si="20"/>
        <v>30.06.2023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-123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8" t="str">
        <f t="shared" si="20"/>
        <v>30.06.2023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8" t="str">
        <f t="shared" si="20"/>
        <v>30.06.2023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8" t="str">
        <f t="shared" si="20"/>
        <v>30.06.2023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8" t="str">
        <f t="shared" si="20"/>
        <v>30.06.2023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4890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8" t="str">
        <f t="shared" si="20"/>
        <v>30.06.2023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8" t="str">
        <f t="shared" si="20"/>
        <v>30.06.2023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8" t="str">
        <f t="shared" si="20"/>
        <v>30.06.2023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8" t="str">
        <f t="shared" si="20"/>
        <v>30.06.2023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8" t="str">
        <f t="shared" si="20"/>
        <v>30.06.2023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8" t="str">
        <f t="shared" si="20"/>
        <v>30.06.2023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8" t="str">
        <f t="shared" si="20"/>
        <v>30.06.2023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4890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8" t="str">
        <f t="shared" si="20"/>
        <v>30.06.2023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8" t="str">
        <f t="shared" si="20"/>
        <v>30.06.2023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8" t="str">
        <f t="shared" si="20"/>
        <v>30.06.2023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3202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8" t="str">
        <f t="shared" si="20"/>
        <v>30.06.2023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-7040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8" t="str">
        <f t="shared" si="20"/>
        <v>30.06.2023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8" t="str">
        <f t="shared" si="20"/>
        <v>30.06.2023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-917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8" t="str">
        <f t="shared" si="20"/>
        <v>30.06.2023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8" t="str">
        <f t="shared" si="20"/>
        <v>30.06.2023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-6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8" t="str">
        <f t="shared" si="20"/>
        <v>30.06.2023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-4761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8" t="str">
        <f t="shared" si="20"/>
        <v>30.06.2023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6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8" t="str">
        <f t="shared" si="20"/>
        <v>30.06.2023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146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8" t="str">
        <f t="shared" si="20"/>
        <v>30.06.2023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152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8" t="str">
        <f t="shared" si="20"/>
        <v>30.06.2023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152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8" t="str">
        <f t="shared" si="20"/>
        <v>30.06.2023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7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8" t="str">
        <f aca="true" t="shared" si="23" ref="C218:C281">endDate</f>
        <v>30.06.2023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8" t="str">
        <f t="shared" si="23"/>
        <v>30.06.2023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8" t="str">
        <f t="shared" si="23"/>
        <v>30.06.2023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8" t="str">
        <f t="shared" si="23"/>
        <v>30.06.2023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8" t="str">
        <f t="shared" si="23"/>
        <v>30.06.2023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8" t="str">
        <f t="shared" si="23"/>
        <v>30.06.2023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8" t="str">
        <f t="shared" si="23"/>
        <v>30.06.2023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8" t="str">
        <f t="shared" si="23"/>
        <v>30.06.2023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8" t="str">
        <f t="shared" si="23"/>
        <v>30.06.2023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8" t="str">
        <f t="shared" si="23"/>
        <v>30.06.2023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8" t="str">
        <f t="shared" si="23"/>
        <v>30.06.2023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8" t="str">
        <f t="shared" si="23"/>
        <v>30.06.2023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8" t="str">
        <f t="shared" si="23"/>
        <v>30.06.2023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8" t="str">
        <f t="shared" si="23"/>
        <v>30.06.2023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8" t="str">
        <f t="shared" si="23"/>
        <v>30.06.2023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8" t="str">
        <f t="shared" si="23"/>
        <v>30.06.2023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8" t="str">
        <f t="shared" si="23"/>
        <v>30.06.2023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8" t="str">
        <f t="shared" si="23"/>
        <v>30.06.2023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8" t="str">
        <f t="shared" si="23"/>
        <v>30.06.2023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8" t="str">
        <f t="shared" si="23"/>
        <v>30.06.2023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8" t="str">
        <f t="shared" si="23"/>
        <v>30.06.2023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8" t="str">
        <f t="shared" si="23"/>
        <v>30.06.2023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8" t="str">
        <f t="shared" si="23"/>
        <v>30.06.2023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8" t="str">
        <f t="shared" si="23"/>
        <v>30.06.2023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8" t="str">
        <f t="shared" si="23"/>
        <v>30.06.2023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8" t="str">
        <f t="shared" si="23"/>
        <v>30.06.2023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8" t="str">
        <f t="shared" si="23"/>
        <v>30.06.2023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8" t="str">
        <f t="shared" si="23"/>
        <v>30.06.2023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8" t="str">
        <f t="shared" si="23"/>
        <v>30.06.2023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8" t="str">
        <f t="shared" si="23"/>
        <v>30.06.2023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8" t="str">
        <f t="shared" si="23"/>
        <v>30.06.2023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8" t="str">
        <f t="shared" si="23"/>
        <v>30.06.2023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8" t="str">
        <f t="shared" si="23"/>
        <v>30.06.2023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8" t="str">
        <f t="shared" si="23"/>
        <v>30.06.2023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8" t="str">
        <f t="shared" si="23"/>
        <v>30.06.2023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8" t="str">
        <f t="shared" si="23"/>
        <v>30.06.2023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8" t="str">
        <f t="shared" si="23"/>
        <v>30.06.2023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8" t="str">
        <f t="shared" si="23"/>
        <v>30.06.2023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8" t="str">
        <f t="shared" si="23"/>
        <v>30.06.2023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8" t="str">
        <f t="shared" si="23"/>
        <v>30.06.2023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8" t="str">
        <f t="shared" si="23"/>
        <v>30.06.2023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8" t="str">
        <f t="shared" si="23"/>
        <v>30.06.2023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8" t="str">
        <f t="shared" si="23"/>
        <v>30.06.2023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8" t="str">
        <f t="shared" si="23"/>
        <v>30.06.2023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8" t="str">
        <f t="shared" si="23"/>
        <v>30.06.2023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8" t="str">
        <f t="shared" si="23"/>
        <v>30.06.2023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8" t="str">
        <f t="shared" si="23"/>
        <v>30.06.2023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8" t="str">
        <f t="shared" si="23"/>
        <v>30.06.2023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8" t="str">
        <f t="shared" si="23"/>
        <v>30.06.2023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8" t="str">
        <f t="shared" si="23"/>
        <v>30.06.2023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8" t="str">
        <f t="shared" si="23"/>
        <v>30.06.2023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8" t="str">
        <f t="shared" si="23"/>
        <v>30.06.2023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8" t="str">
        <f t="shared" si="23"/>
        <v>30.06.2023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8" t="str">
        <f t="shared" si="23"/>
        <v>30.06.2023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8" t="str">
        <f t="shared" si="23"/>
        <v>30.06.2023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8" t="str">
        <f t="shared" si="23"/>
        <v>30.06.2023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8" t="str">
        <f t="shared" si="23"/>
        <v>30.06.2023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8" t="str">
        <f t="shared" si="23"/>
        <v>30.06.2023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8" t="str">
        <f t="shared" si="23"/>
        <v>30.06.2023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8" t="str">
        <f t="shared" si="23"/>
        <v>30.06.2023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8" t="str">
        <f t="shared" si="23"/>
        <v>30.06.2023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8" t="str">
        <f t="shared" si="23"/>
        <v>30.06.2023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8" t="str">
        <f t="shared" si="23"/>
        <v>30.06.2023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8" t="str">
        <f t="shared" si="23"/>
        <v>30.06.2023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8" t="str">
        <f aca="true" t="shared" si="26" ref="C282:C345">endDate</f>
        <v>30.06.2023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8" t="str">
        <f t="shared" si="26"/>
        <v>30.06.2023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8" t="str">
        <f t="shared" si="26"/>
        <v>30.06.2023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8" t="str">
        <f t="shared" si="26"/>
        <v>30.06.2023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8" t="str">
        <f t="shared" si="26"/>
        <v>30.06.2023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8" t="str">
        <f t="shared" si="26"/>
        <v>30.06.2023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8" t="str">
        <f t="shared" si="26"/>
        <v>30.06.2023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8" t="str">
        <f t="shared" si="26"/>
        <v>30.06.2023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8" t="str">
        <f t="shared" si="26"/>
        <v>30.06.2023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8" t="str">
        <f t="shared" si="26"/>
        <v>30.06.2023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8" t="str">
        <f t="shared" si="26"/>
        <v>30.06.2023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8" t="str">
        <f t="shared" si="26"/>
        <v>30.06.2023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8" t="str">
        <f t="shared" si="26"/>
        <v>30.06.2023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8" t="str">
        <f t="shared" si="26"/>
        <v>30.06.2023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8" t="str">
        <f t="shared" si="26"/>
        <v>30.06.2023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8" t="str">
        <f t="shared" si="26"/>
        <v>30.06.2023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8" t="str">
        <f t="shared" si="26"/>
        <v>30.06.2023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8" t="str">
        <f t="shared" si="26"/>
        <v>30.06.2023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8" t="str">
        <f t="shared" si="26"/>
        <v>30.06.2023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8" t="str">
        <f t="shared" si="26"/>
        <v>30.06.2023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8" t="str">
        <f t="shared" si="26"/>
        <v>30.06.2023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8" t="str">
        <f t="shared" si="26"/>
        <v>30.06.2023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8" t="str">
        <f t="shared" si="26"/>
        <v>30.06.2023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8" t="str">
        <f t="shared" si="26"/>
        <v>30.06.2023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8" t="str">
        <f t="shared" si="26"/>
        <v>30.06.2023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8" t="str">
        <f t="shared" si="26"/>
        <v>30.06.2023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8" t="str">
        <f t="shared" si="26"/>
        <v>30.06.2023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8" t="str">
        <f t="shared" si="26"/>
        <v>30.06.2023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8" t="str">
        <f t="shared" si="26"/>
        <v>30.06.2023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8" t="str">
        <f t="shared" si="26"/>
        <v>30.06.2023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8" t="str">
        <f t="shared" si="26"/>
        <v>30.06.2023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8" t="str">
        <f t="shared" si="26"/>
        <v>30.06.2023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8" t="str">
        <f t="shared" si="26"/>
        <v>30.06.2023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8" t="str">
        <f t="shared" si="26"/>
        <v>30.06.2023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8" t="str">
        <f t="shared" si="26"/>
        <v>30.06.2023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8" t="str">
        <f t="shared" si="26"/>
        <v>30.06.2023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8" t="str">
        <f t="shared" si="26"/>
        <v>30.06.2023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8" t="str">
        <f t="shared" si="26"/>
        <v>30.06.2023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8" t="str">
        <f t="shared" si="26"/>
        <v>30.06.2023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8" t="str">
        <f t="shared" si="26"/>
        <v>30.06.2023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8" t="str">
        <f t="shared" si="26"/>
        <v>30.06.2023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8" t="str">
        <f t="shared" si="26"/>
        <v>30.06.2023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8" t="str">
        <f t="shared" si="26"/>
        <v>30.06.2023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8" t="str">
        <f t="shared" si="26"/>
        <v>30.06.2023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8" t="str">
        <f t="shared" si="26"/>
        <v>30.06.2023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8" t="str">
        <f t="shared" si="26"/>
        <v>30.06.2023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8" t="str">
        <f t="shared" si="26"/>
        <v>30.06.2023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8" t="str">
        <f t="shared" si="26"/>
        <v>30.06.2023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8" t="str">
        <f t="shared" si="26"/>
        <v>30.06.2023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8" t="str">
        <f t="shared" si="26"/>
        <v>30.06.2023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8" t="str">
        <f t="shared" si="26"/>
        <v>30.06.2023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8" t="str">
        <f t="shared" si="26"/>
        <v>30.06.2023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8" t="str">
        <f t="shared" si="26"/>
        <v>30.06.2023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8" t="str">
        <f t="shared" si="26"/>
        <v>30.06.2023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8" t="str">
        <f t="shared" si="26"/>
        <v>30.06.2023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8" t="str">
        <f t="shared" si="26"/>
        <v>30.06.2023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8" t="str">
        <f t="shared" si="26"/>
        <v>30.06.2023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8" t="str">
        <f t="shared" si="26"/>
        <v>30.06.2023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8" t="str">
        <f t="shared" si="26"/>
        <v>30.06.2023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8" t="str">
        <f t="shared" si="26"/>
        <v>30.06.2023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8" t="str">
        <f t="shared" si="26"/>
        <v>30.06.2023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8" t="str">
        <f t="shared" si="26"/>
        <v>30.06.2023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8" t="str">
        <f t="shared" si="26"/>
        <v>30.06.2023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8" t="str">
        <f t="shared" si="26"/>
        <v>30.06.2023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8" t="str">
        <f aca="true" t="shared" si="29" ref="C346:C409">endDate</f>
        <v>30.06.2023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8" t="str">
        <f t="shared" si="29"/>
        <v>30.06.2023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8" t="str">
        <f t="shared" si="29"/>
        <v>30.06.2023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8" t="str">
        <f t="shared" si="29"/>
        <v>30.06.2023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8" t="str">
        <f t="shared" si="29"/>
        <v>30.06.2023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8698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8" t="str">
        <f t="shared" si="29"/>
        <v>30.06.2023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8" t="str">
        <f t="shared" si="29"/>
        <v>30.06.2023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8" t="str">
        <f t="shared" si="29"/>
        <v>30.06.2023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8" t="str">
        <f t="shared" si="29"/>
        <v>30.06.2023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8698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8" t="str">
        <f t="shared" si="29"/>
        <v>30.06.2023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97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8" t="str">
        <f t="shared" si="29"/>
        <v>30.06.2023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8" t="str">
        <f t="shared" si="29"/>
        <v>30.06.2023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8" t="str">
        <f t="shared" si="29"/>
        <v>30.06.2023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8" t="str">
        <f t="shared" si="29"/>
        <v>30.06.2023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8" t="str">
        <f t="shared" si="29"/>
        <v>30.06.2023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8" t="str">
        <f t="shared" si="29"/>
        <v>30.06.2023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8" t="str">
        <f t="shared" si="29"/>
        <v>30.06.2023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8" t="str">
        <f t="shared" si="29"/>
        <v>30.06.2023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8" t="str">
        <f t="shared" si="29"/>
        <v>30.06.2023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8" t="str">
        <f t="shared" si="29"/>
        <v>30.06.2023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8" t="str">
        <f t="shared" si="29"/>
        <v>30.06.2023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8" t="str">
        <f t="shared" si="29"/>
        <v>30.06.2023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8" t="str">
        <f t="shared" si="29"/>
        <v>30.06.2023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8795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8" t="str">
        <f t="shared" si="29"/>
        <v>30.06.2023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8" t="str">
        <f t="shared" si="29"/>
        <v>30.06.2023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8" t="str">
        <f t="shared" si="29"/>
        <v>30.06.2023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8795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8" t="str">
        <f t="shared" si="29"/>
        <v>30.06.2023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8" t="str">
        <f t="shared" si="29"/>
        <v>30.06.2023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8" t="str">
        <f t="shared" si="29"/>
        <v>30.06.2023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8" t="str">
        <f t="shared" si="29"/>
        <v>30.06.2023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8" t="str">
        <f t="shared" si="29"/>
        <v>30.06.2023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8" t="str">
        <f t="shared" si="29"/>
        <v>30.06.2023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8" t="str">
        <f t="shared" si="29"/>
        <v>30.06.2023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8" t="str">
        <f t="shared" si="29"/>
        <v>30.06.2023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8" t="str">
        <f t="shared" si="29"/>
        <v>30.06.2023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8" t="str">
        <f t="shared" si="29"/>
        <v>30.06.2023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8" t="str">
        <f t="shared" si="29"/>
        <v>30.06.2023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8" t="str">
        <f t="shared" si="29"/>
        <v>30.06.2023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8" t="str">
        <f t="shared" si="29"/>
        <v>30.06.2023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8" t="str">
        <f t="shared" si="29"/>
        <v>30.06.2023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8" t="str">
        <f t="shared" si="29"/>
        <v>30.06.2023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8" t="str">
        <f t="shared" si="29"/>
        <v>30.06.2023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8" t="str">
        <f t="shared" si="29"/>
        <v>30.06.2023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8" t="str">
        <f t="shared" si="29"/>
        <v>30.06.2023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8" t="str">
        <f t="shared" si="29"/>
        <v>30.06.2023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8" t="str">
        <f t="shared" si="29"/>
        <v>30.06.2023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8" t="str">
        <f t="shared" si="29"/>
        <v>30.06.2023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8" t="str">
        <f t="shared" si="29"/>
        <v>30.06.2023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8" t="str">
        <f t="shared" si="29"/>
        <v>30.06.2023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8" t="str">
        <f t="shared" si="29"/>
        <v>30.06.2023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8" t="str">
        <f t="shared" si="29"/>
        <v>30.06.2023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8" t="str">
        <f t="shared" si="29"/>
        <v>30.06.2023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8" t="str">
        <f t="shared" si="29"/>
        <v>30.06.2023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8" t="str">
        <f t="shared" si="29"/>
        <v>30.06.2023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8" t="str">
        <f t="shared" si="29"/>
        <v>30.06.2023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8" t="str">
        <f t="shared" si="29"/>
        <v>30.06.2023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8" t="str">
        <f t="shared" si="29"/>
        <v>30.06.2023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8" t="str">
        <f t="shared" si="29"/>
        <v>30.06.2023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8" t="str">
        <f t="shared" si="29"/>
        <v>30.06.2023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8" t="str">
        <f t="shared" si="29"/>
        <v>30.06.2023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8" t="str">
        <f t="shared" si="29"/>
        <v>30.06.2023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8" t="str">
        <f t="shared" si="29"/>
        <v>30.06.2023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8" t="str">
        <f t="shared" si="29"/>
        <v>30.06.2023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8" t="str">
        <f t="shared" si="29"/>
        <v>30.06.2023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8" t="str">
        <f aca="true" t="shared" si="32" ref="C410:C459">endDate</f>
        <v>30.06.2023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8" t="str">
        <f t="shared" si="32"/>
        <v>30.06.2023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8" t="str">
        <f t="shared" si="32"/>
        <v>30.06.2023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8" t="str">
        <f t="shared" si="32"/>
        <v>30.06.2023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8" t="str">
        <f t="shared" si="32"/>
        <v>30.06.2023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8" t="str">
        <f t="shared" si="32"/>
        <v>30.06.2023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8" t="str">
        <f t="shared" si="32"/>
        <v>30.06.2023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19692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8" t="str">
        <f t="shared" si="32"/>
        <v>30.06.2023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8" t="str">
        <f t="shared" si="32"/>
        <v>30.06.2023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8" t="str">
        <f t="shared" si="32"/>
        <v>30.06.2023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8" t="str">
        <f t="shared" si="32"/>
        <v>30.06.2023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19692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8" t="str">
        <f t="shared" si="32"/>
        <v>30.06.2023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97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8" t="str">
        <f t="shared" si="32"/>
        <v>30.06.2023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8" t="str">
        <f t="shared" si="32"/>
        <v>30.06.2023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8" t="str">
        <f t="shared" si="32"/>
        <v>30.06.2023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8" t="str">
        <f t="shared" si="32"/>
        <v>30.06.2023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8" t="str">
        <f t="shared" si="32"/>
        <v>30.06.2023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8" t="str">
        <f t="shared" si="32"/>
        <v>30.06.2023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8" t="str">
        <f t="shared" si="32"/>
        <v>30.06.2023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8" t="str">
        <f t="shared" si="32"/>
        <v>30.06.2023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8" t="str">
        <f t="shared" si="32"/>
        <v>30.06.2023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8" t="str">
        <f t="shared" si="32"/>
        <v>30.06.2023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8" t="str">
        <f t="shared" si="32"/>
        <v>30.06.2023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8" t="str">
        <f t="shared" si="32"/>
        <v>30.06.2023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8" t="str">
        <f t="shared" si="32"/>
        <v>30.06.2023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19789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8" t="str">
        <f t="shared" si="32"/>
        <v>30.06.2023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8" t="str">
        <f t="shared" si="32"/>
        <v>30.06.2023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8" t="str">
        <f t="shared" si="32"/>
        <v>30.06.2023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19789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8" t="str">
        <f t="shared" si="32"/>
        <v>30.06.2023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9624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8" t="str">
        <f t="shared" si="32"/>
        <v>30.06.2023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8" t="str">
        <f t="shared" si="32"/>
        <v>30.06.2023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8" t="str">
        <f t="shared" si="32"/>
        <v>30.06.2023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8" t="str">
        <f t="shared" si="32"/>
        <v>30.06.2023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9624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8" t="str">
        <f t="shared" si="32"/>
        <v>30.06.2023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19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8" t="str">
        <f t="shared" si="32"/>
        <v>30.06.2023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8" t="str">
        <f t="shared" si="32"/>
        <v>30.06.2023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8" t="str">
        <f t="shared" si="32"/>
        <v>30.06.2023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8" t="str">
        <f t="shared" si="32"/>
        <v>30.06.2023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8" t="str">
        <f t="shared" si="32"/>
        <v>30.06.2023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8" t="str">
        <f t="shared" si="32"/>
        <v>30.06.2023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8" t="str">
        <f t="shared" si="32"/>
        <v>30.06.2023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8" t="str">
        <f t="shared" si="32"/>
        <v>30.06.2023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8" t="str">
        <f t="shared" si="32"/>
        <v>30.06.2023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8" t="str">
        <f t="shared" si="32"/>
        <v>30.06.2023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8" t="str">
        <f t="shared" si="32"/>
        <v>30.06.2023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8" t="str">
        <f t="shared" si="32"/>
        <v>30.06.2023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8" t="str">
        <f t="shared" si="32"/>
        <v>30.06.2023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9643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8" t="str">
        <f t="shared" si="32"/>
        <v>30.06.2023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8" t="str">
        <f t="shared" si="32"/>
        <v>30.06.2023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8" t="str">
        <f t="shared" si="32"/>
        <v>30.06.2023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9643</v>
      </c>
    </row>
    <row r="460" spans="3:6" s="482" customFormat="1" ht="15.75">
      <c r="C460" s="547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8" t="str">
        <f aca="true" t="shared" si="35" ref="C461:C524">endDate</f>
        <v>30.06.2023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8" t="str">
        <f t="shared" si="35"/>
        <v>30.06.2023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8" t="str">
        <f t="shared" si="35"/>
        <v>30.06.2023</v>
      </c>
      <c r="D463" s="99" t="s">
        <v>529</v>
      </c>
      <c r="E463" s="481">
        <v>1</v>
      </c>
      <c r="F463" s="99" t="s">
        <v>528</v>
      </c>
      <c r="H463" s="99">
        <f>'Справка 6'!D13</f>
        <v>1413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8" t="str">
        <f t="shared" si="35"/>
        <v>30.06.2023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8" t="str">
        <f t="shared" si="35"/>
        <v>30.06.2023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8" t="str">
        <f t="shared" si="35"/>
        <v>30.06.2023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8" t="str">
        <f t="shared" si="35"/>
        <v>30.06.2023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8" t="str">
        <f t="shared" si="35"/>
        <v>30.06.2023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8" t="str">
        <f t="shared" si="35"/>
        <v>30.06.2023</v>
      </c>
      <c r="D469" s="99" t="s">
        <v>545</v>
      </c>
      <c r="E469" s="481">
        <v>1</v>
      </c>
      <c r="F469" s="99" t="s">
        <v>804</v>
      </c>
      <c r="H469" s="99">
        <f>'Справка 6'!D19</f>
        <v>1413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8" t="str">
        <f t="shared" si="35"/>
        <v>30.06.2023</v>
      </c>
      <c r="D470" s="99" t="s">
        <v>547</v>
      </c>
      <c r="E470" s="481">
        <v>1</v>
      </c>
      <c r="F470" s="99" t="s">
        <v>546</v>
      </c>
      <c r="H470" s="99">
        <f>'Справка 6'!D20</f>
        <v>70038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8" t="str">
        <f t="shared" si="35"/>
        <v>30.06.2023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8" t="str">
        <f t="shared" si="35"/>
        <v>30.06.2023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8" t="str">
        <f t="shared" si="35"/>
        <v>30.06.2023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8" t="str">
        <f t="shared" si="35"/>
        <v>30.06.2023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8" t="str">
        <f t="shared" si="35"/>
        <v>30.06.2023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8" t="str">
        <f t="shared" si="35"/>
        <v>30.06.2023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8" t="str">
        <f t="shared" si="35"/>
        <v>30.06.2023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8" t="str">
        <f t="shared" si="35"/>
        <v>30.06.2023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8" t="str">
        <f t="shared" si="35"/>
        <v>30.06.2023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8" t="str">
        <f t="shared" si="35"/>
        <v>30.06.2023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8" t="str">
        <f t="shared" si="35"/>
        <v>30.06.2023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8" t="str">
        <f t="shared" si="35"/>
        <v>30.06.2023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8" t="str">
        <f t="shared" si="35"/>
        <v>30.06.2023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8" t="str">
        <f t="shared" si="35"/>
        <v>30.06.2023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8" t="str">
        <f t="shared" si="35"/>
        <v>30.06.2023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8" t="str">
        <f t="shared" si="35"/>
        <v>30.06.2023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8" t="str">
        <f t="shared" si="35"/>
        <v>30.06.2023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8" t="str">
        <f t="shared" si="35"/>
        <v>30.06.2023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8" t="str">
        <f t="shared" si="35"/>
        <v>30.06.2023</v>
      </c>
      <c r="D489" s="99" t="s">
        <v>581</v>
      </c>
      <c r="E489" s="481">
        <v>1</v>
      </c>
      <c r="F489" s="99" t="s">
        <v>580</v>
      </c>
      <c r="H489" s="99">
        <f>'Справка 6'!D41</f>
        <v>726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8" t="str">
        <f t="shared" si="35"/>
        <v>30.06.2023</v>
      </c>
      <c r="D490" s="99" t="s">
        <v>583</v>
      </c>
      <c r="E490" s="481">
        <v>1</v>
      </c>
      <c r="F490" s="99" t="s">
        <v>582</v>
      </c>
      <c r="H490" s="99">
        <f>'Справка 6'!D42</f>
        <v>72177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8" t="str">
        <f t="shared" si="35"/>
        <v>30.06.2023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8" t="str">
        <f t="shared" si="35"/>
        <v>30.06.2023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8" t="str">
        <f t="shared" si="35"/>
        <v>30.06.2023</v>
      </c>
      <c r="D493" s="99" t="s">
        <v>529</v>
      </c>
      <c r="E493" s="481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8" t="str">
        <f t="shared" si="35"/>
        <v>30.06.2023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8" t="str">
        <f t="shared" si="35"/>
        <v>30.06.2023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8" t="str">
        <f t="shared" si="35"/>
        <v>30.06.2023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8" t="str">
        <f t="shared" si="35"/>
        <v>30.06.2023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8" t="str">
        <f t="shared" si="35"/>
        <v>30.06.2023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8" t="str">
        <f t="shared" si="35"/>
        <v>30.06.2023</v>
      </c>
      <c r="D499" s="99" t="s">
        <v>545</v>
      </c>
      <c r="E499" s="481">
        <v>2</v>
      </c>
      <c r="F499" s="99" t="s">
        <v>804</v>
      </c>
      <c r="H499" s="99">
        <f>'Справка 6'!E19</f>
        <v>7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8" t="str">
        <f t="shared" si="35"/>
        <v>30.06.2023</v>
      </c>
      <c r="D500" s="99" t="s">
        <v>547</v>
      </c>
      <c r="E500" s="481">
        <v>2</v>
      </c>
      <c r="F500" s="99" t="s">
        <v>546</v>
      </c>
      <c r="H500" s="99">
        <f>'Справка 6'!E20</f>
        <v>102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8" t="str">
        <f t="shared" si="35"/>
        <v>30.06.2023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8" t="str">
        <f t="shared" si="35"/>
        <v>30.06.2023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8" t="str">
        <f t="shared" si="35"/>
        <v>30.06.2023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8" t="str">
        <f t="shared" si="35"/>
        <v>30.06.2023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8" t="str">
        <f t="shared" si="35"/>
        <v>30.06.2023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8" t="str">
        <f t="shared" si="35"/>
        <v>30.06.2023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8" t="str">
        <f t="shared" si="35"/>
        <v>30.06.2023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8" t="str">
        <f t="shared" si="35"/>
        <v>30.06.2023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8" t="str">
        <f t="shared" si="35"/>
        <v>30.06.2023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8" t="str">
        <f t="shared" si="35"/>
        <v>30.06.2023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8" t="str">
        <f t="shared" si="35"/>
        <v>30.06.2023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8" t="str">
        <f t="shared" si="35"/>
        <v>30.06.2023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8" t="str">
        <f t="shared" si="35"/>
        <v>30.06.2023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8" t="str">
        <f t="shared" si="35"/>
        <v>30.06.2023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8" t="str">
        <f t="shared" si="35"/>
        <v>30.06.2023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8" t="str">
        <f t="shared" si="35"/>
        <v>30.06.2023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8" t="str">
        <f t="shared" si="35"/>
        <v>30.06.2023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8" t="str">
        <f t="shared" si="35"/>
        <v>30.06.2023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8" t="str">
        <f t="shared" si="35"/>
        <v>30.06.2023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8" t="str">
        <f t="shared" si="35"/>
        <v>30.06.2023</v>
      </c>
      <c r="D520" s="99" t="s">
        <v>583</v>
      </c>
      <c r="E520" s="481">
        <v>2</v>
      </c>
      <c r="F520" s="99" t="s">
        <v>582</v>
      </c>
      <c r="H520" s="99">
        <f>'Справка 6'!E42</f>
        <v>109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8" t="str">
        <f t="shared" si="35"/>
        <v>30.06.2023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8" t="str">
        <f t="shared" si="35"/>
        <v>30.06.2023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8" t="str">
        <f t="shared" si="35"/>
        <v>30.06.2023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8" t="str">
        <f t="shared" si="35"/>
        <v>30.06.2023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8" t="str">
        <f aca="true" t="shared" si="38" ref="C525:C588">endDate</f>
        <v>30.06.2023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8" t="str">
        <f t="shared" si="38"/>
        <v>30.06.2023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8" t="str">
        <f t="shared" si="38"/>
        <v>30.06.2023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8" t="str">
        <f t="shared" si="38"/>
        <v>30.06.2023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8" t="str">
        <f t="shared" si="38"/>
        <v>30.06.2023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8" t="str">
        <f t="shared" si="38"/>
        <v>30.06.2023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8" t="str">
        <f t="shared" si="38"/>
        <v>30.06.2023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8" t="str">
        <f t="shared" si="38"/>
        <v>30.06.2023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8" t="str">
        <f t="shared" si="38"/>
        <v>30.06.2023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8" t="str">
        <f t="shared" si="38"/>
        <v>30.06.2023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8" t="str">
        <f t="shared" si="38"/>
        <v>30.06.2023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8" t="str">
        <f t="shared" si="38"/>
        <v>30.06.2023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8" t="str">
        <f t="shared" si="38"/>
        <v>30.06.2023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8" t="str">
        <f t="shared" si="38"/>
        <v>30.06.2023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8" t="str">
        <f t="shared" si="38"/>
        <v>30.06.2023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8" t="str">
        <f t="shared" si="38"/>
        <v>30.06.2023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8" t="str">
        <f t="shared" si="38"/>
        <v>30.06.2023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8" t="str">
        <f t="shared" si="38"/>
        <v>30.06.2023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8" t="str">
        <f t="shared" si="38"/>
        <v>30.06.2023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8" t="str">
        <f t="shared" si="38"/>
        <v>30.06.2023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8" t="str">
        <f t="shared" si="38"/>
        <v>30.06.2023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8" t="str">
        <f t="shared" si="38"/>
        <v>30.06.2023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8" t="str">
        <f t="shared" si="38"/>
        <v>30.06.2023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8" t="str">
        <f t="shared" si="38"/>
        <v>30.06.2023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8" t="str">
        <f t="shared" si="38"/>
        <v>30.06.2023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8" t="str">
        <f t="shared" si="38"/>
        <v>30.06.2023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8" t="str">
        <f t="shared" si="38"/>
        <v>30.06.2023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8" t="str">
        <f t="shared" si="38"/>
        <v>30.06.2023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8" t="str">
        <f t="shared" si="38"/>
        <v>30.06.2023</v>
      </c>
      <c r="D553" s="99" t="s">
        <v>529</v>
      </c>
      <c r="E553" s="481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8" t="str">
        <f t="shared" si="38"/>
        <v>30.06.2023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8" t="str">
        <f t="shared" si="38"/>
        <v>30.06.2023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8" t="str">
        <f t="shared" si="38"/>
        <v>30.06.2023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8" t="str">
        <f t="shared" si="38"/>
        <v>30.06.2023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8" t="str">
        <f t="shared" si="38"/>
        <v>30.06.2023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8" t="str">
        <f t="shared" si="38"/>
        <v>30.06.2023</v>
      </c>
      <c r="D559" s="99" t="s">
        <v>545</v>
      </c>
      <c r="E559" s="481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8" t="str">
        <f t="shared" si="38"/>
        <v>30.06.2023</v>
      </c>
      <c r="D560" s="99" t="s">
        <v>547</v>
      </c>
      <c r="E560" s="481">
        <v>4</v>
      </c>
      <c r="F560" s="99" t="s">
        <v>546</v>
      </c>
      <c r="H560" s="99">
        <f>'Справка 6'!G20</f>
        <v>70140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8" t="str">
        <f t="shared" si="38"/>
        <v>30.06.2023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8" t="str">
        <f t="shared" si="38"/>
        <v>30.06.2023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8" t="str">
        <f t="shared" si="38"/>
        <v>30.06.2023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8" t="str">
        <f t="shared" si="38"/>
        <v>30.06.2023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8" t="str">
        <f t="shared" si="38"/>
        <v>30.06.2023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8" t="str">
        <f t="shared" si="38"/>
        <v>30.06.2023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8" t="str">
        <f t="shared" si="38"/>
        <v>30.06.2023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8" t="str">
        <f t="shared" si="38"/>
        <v>30.06.2023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8" t="str">
        <f t="shared" si="38"/>
        <v>30.06.2023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8" t="str">
        <f t="shared" si="38"/>
        <v>30.06.2023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8" t="str">
        <f t="shared" si="38"/>
        <v>30.06.2023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8" t="str">
        <f t="shared" si="38"/>
        <v>30.06.2023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8" t="str">
        <f t="shared" si="38"/>
        <v>30.06.2023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8" t="str">
        <f t="shared" si="38"/>
        <v>30.06.2023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8" t="str">
        <f t="shared" si="38"/>
        <v>30.06.2023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8" t="str">
        <f t="shared" si="38"/>
        <v>30.06.2023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8" t="str">
        <f t="shared" si="38"/>
        <v>30.06.2023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8" t="str">
        <f t="shared" si="38"/>
        <v>30.06.2023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8" t="str">
        <f t="shared" si="38"/>
        <v>30.06.2023</v>
      </c>
      <c r="D579" s="99" t="s">
        <v>581</v>
      </c>
      <c r="E579" s="481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8" t="str">
        <f t="shared" si="38"/>
        <v>30.06.2023</v>
      </c>
      <c r="D580" s="99" t="s">
        <v>583</v>
      </c>
      <c r="E580" s="481">
        <v>4</v>
      </c>
      <c r="F580" s="99" t="s">
        <v>582</v>
      </c>
      <c r="H580" s="99">
        <f>'Справка 6'!G42</f>
        <v>72286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8" t="str">
        <f t="shared" si="38"/>
        <v>30.06.2023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8" t="str">
        <f t="shared" si="38"/>
        <v>30.06.2023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8" t="str">
        <f t="shared" si="38"/>
        <v>30.06.2023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8" t="str">
        <f t="shared" si="38"/>
        <v>30.06.2023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8" t="str">
        <f t="shared" si="38"/>
        <v>30.06.2023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8" t="str">
        <f t="shared" si="38"/>
        <v>30.06.2023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8" t="str">
        <f t="shared" si="38"/>
        <v>30.06.2023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8" t="str">
        <f t="shared" si="38"/>
        <v>30.06.2023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8" t="str">
        <f aca="true" t="shared" si="41" ref="C589:C652">endDate</f>
        <v>30.06.2023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8" t="str">
        <f t="shared" si="41"/>
        <v>30.06.2023</v>
      </c>
      <c r="D590" s="99" t="s">
        <v>547</v>
      </c>
      <c r="E590" s="481">
        <v>5</v>
      </c>
      <c r="F590" s="99" t="s">
        <v>546</v>
      </c>
      <c r="H590" s="99">
        <f>'Справка 6'!H20</f>
        <v>519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8" t="str">
        <f t="shared" si="41"/>
        <v>30.06.2023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8" t="str">
        <f t="shared" si="41"/>
        <v>30.06.2023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8" t="str">
        <f t="shared" si="41"/>
        <v>30.06.2023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8" t="str">
        <f t="shared" si="41"/>
        <v>30.06.2023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8" t="str">
        <f t="shared" si="41"/>
        <v>30.06.2023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8" t="str">
        <f t="shared" si="41"/>
        <v>30.06.2023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8" t="str">
        <f t="shared" si="41"/>
        <v>30.06.2023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8" t="str">
        <f t="shared" si="41"/>
        <v>30.06.2023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8" t="str">
        <f t="shared" si="41"/>
        <v>30.06.2023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8" t="str">
        <f t="shared" si="41"/>
        <v>30.06.2023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8" t="str">
        <f t="shared" si="41"/>
        <v>30.06.2023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8" t="str">
        <f t="shared" si="41"/>
        <v>30.06.2023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8" t="str">
        <f t="shared" si="41"/>
        <v>30.06.2023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8" t="str">
        <f t="shared" si="41"/>
        <v>30.06.2023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8" t="str">
        <f t="shared" si="41"/>
        <v>30.06.2023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8" t="str">
        <f t="shared" si="41"/>
        <v>30.06.2023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8" t="str">
        <f t="shared" si="41"/>
        <v>30.06.2023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8" t="str">
        <f t="shared" si="41"/>
        <v>30.06.2023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8" t="str">
        <f t="shared" si="41"/>
        <v>30.06.2023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8" t="str">
        <f t="shared" si="41"/>
        <v>30.06.2023</v>
      </c>
      <c r="D610" s="99" t="s">
        <v>583</v>
      </c>
      <c r="E610" s="481">
        <v>5</v>
      </c>
      <c r="F610" s="99" t="s">
        <v>582</v>
      </c>
      <c r="H610" s="99">
        <f>'Справка 6'!H42</f>
        <v>519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8" t="str">
        <f t="shared" si="41"/>
        <v>30.06.2023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8" t="str">
        <f t="shared" si="41"/>
        <v>30.06.2023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8" t="str">
        <f t="shared" si="41"/>
        <v>30.06.2023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8" t="str">
        <f t="shared" si="41"/>
        <v>30.06.2023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8" t="str">
        <f t="shared" si="41"/>
        <v>30.06.2023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8" t="str">
        <f t="shared" si="41"/>
        <v>30.06.2023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8" t="str">
        <f t="shared" si="41"/>
        <v>30.06.2023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8" t="str">
        <f t="shared" si="41"/>
        <v>30.06.2023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8" t="str">
        <f t="shared" si="41"/>
        <v>30.06.2023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8" t="str">
        <f t="shared" si="41"/>
        <v>30.06.2023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8" t="str">
        <f t="shared" si="41"/>
        <v>30.06.2023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8" t="str">
        <f t="shared" si="41"/>
        <v>30.06.2023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8" t="str">
        <f t="shared" si="41"/>
        <v>30.06.2023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8" t="str">
        <f t="shared" si="41"/>
        <v>30.06.2023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8" t="str">
        <f t="shared" si="41"/>
        <v>30.06.2023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8" t="str">
        <f t="shared" si="41"/>
        <v>30.06.2023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8" t="str">
        <f t="shared" si="41"/>
        <v>30.06.2023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8" t="str">
        <f t="shared" si="41"/>
        <v>30.06.2023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8" t="str">
        <f t="shared" si="41"/>
        <v>30.06.2023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8" t="str">
        <f t="shared" si="41"/>
        <v>30.06.2023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8" t="str">
        <f t="shared" si="41"/>
        <v>30.06.2023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8" t="str">
        <f t="shared" si="41"/>
        <v>30.06.2023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8" t="str">
        <f t="shared" si="41"/>
        <v>30.06.2023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8" t="str">
        <f t="shared" si="41"/>
        <v>30.06.2023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8" t="str">
        <f t="shared" si="41"/>
        <v>30.06.2023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8" t="str">
        <f t="shared" si="41"/>
        <v>30.06.2023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8" t="str">
        <f t="shared" si="41"/>
        <v>30.06.2023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8" t="str">
        <f t="shared" si="41"/>
        <v>30.06.2023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8" t="str">
        <f t="shared" si="41"/>
        <v>30.06.2023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8" t="str">
        <f t="shared" si="41"/>
        <v>30.06.2023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8" t="str">
        <f t="shared" si="41"/>
        <v>30.06.2023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8" t="str">
        <f t="shared" si="41"/>
        <v>30.06.2023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8" t="str">
        <f t="shared" si="41"/>
        <v>30.06.2023</v>
      </c>
      <c r="D643" s="99" t="s">
        <v>529</v>
      </c>
      <c r="E643" s="481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8" t="str">
        <f t="shared" si="41"/>
        <v>30.06.2023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8" t="str">
        <f t="shared" si="41"/>
        <v>30.06.2023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8" t="str">
        <f t="shared" si="41"/>
        <v>30.06.2023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8" t="str">
        <f t="shared" si="41"/>
        <v>30.06.2023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8" t="str">
        <f t="shared" si="41"/>
        <v>30.06.2023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8" t="str">
        <f t="shared" si="41"/>
        <v>30.06.2023</v>
      </c>
      <c r="D649" s="99" t="s">
        <v>545</v>
      </c>
      <c r="E649" s="481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8" t="str">
        <f t="shared" si="41"/>
        <v>30.06.2023</v>
      </c>
      <c r="D650" s="99" t="s">
        <v>547</v>
      </c>
      <c r="E650" s="481">
        <v>7</v>
      </c>
      <c r="F650" s="99" t="s">
        <v>546</v>
      </c>
      <c r="H650" s="99">
        <f>'Справка 6'!J20</f>
        <v>70659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8" t="str">
        <f t="shared" si="41"/>
        <v>30.06.2023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8" t="str">
        <f t="shared" si="41"/>
        <v>30.06.2023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8" t="str">
        <f aca="true" t="shared" si="44" ref="C653:C716">endDate</f>
        <v>30.06.2023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8" t="str">
        <f t="shared" si="44"/>
        <v>30.06.2023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8" t="str">
        <f t="shared" si="44"/>
        <v>30.06.2023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8" t="str">
        <f t="shared" si="44"/>
        <v>30.06.2023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8" t="str">
        <f t="shared" si="44"/>
        <v>30.06.2023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8" t="str">
        <f t="shared" si="44"/>
        <v>30.06.2023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8" t="str">
        <f t="shared" si="44"/>
        <v>30.06.2023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8" t="str">
        <f t="shared" si="44"/>
        <v>30.06.2023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8" t="str">
        <f t="shared" si="44"/>
        <v>30.06.2023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8" t="str">
        <f t="shared" si="44"/>
        <v>30.06.2023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8" t="str">
        <f t="shared" si="44"/>
        <v>30.06.2023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8" t="str">
        <f t="shared" si="44"/>
        <v>30.06.2023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8" t="str">
        <f t="shared" si="44"/>
        <v>30.06.2023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8" t="str">
        <f t="shared" si="44"/>
        <v>30.06.2023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8" t="str">
        <f t="shared" si="44"/>
        <v>30.06.2023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8" t="str">
        <f t="shared" si="44"/>
        <v>30.06.2023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8" t="str">
        <f t="shared" si="44"/>
        <v>30.06.2023</v>
      </c>
      <c r="D669" s="99" t="s">
        <v>581</v>
      </c>
      <c r="E669" s="481">
        <v>7</v>
      </c>
      <c r="F669" s="99" t="s">
        <v>580</v>
      </c>
      <c r="H669" s="99">
        <f>'Справка 6'!J41</f>
        <v>726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8" t="str">
        <f t="shared" si="44"/>
        <v>30.06.2023</v>
      </c>
      <c r="D670" s="99" t="s">
        <v>583</v>
      </c>
      <c r="E670" s="481">
        <v>7</v>
      </c>
      <c r="F670" s="99" t="s">
        <v>582</v>
      </c>
      <c r="H670" s="99">
        <f>'Справка 6'!J42</f>
        <v>72805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8" t="str">
        <f t="shared" si="44"/>
        <v>30.06.2023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8" t="str">
        <f t="shared" si="44"/>
        <v>30.06.2023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8" t="str">
        <f t="shared" si="44"/>
        <v>30.06.2023</v>
      </c>
      <c r="D673" s="99" t="s">
        <v>529</v>
      </c>
      <c r="E673" s="481">
        <v>8</v>
      </c>
      <c r="F673" s="99" t="s">
        <v>528</v>
      </c>
      <c r="H673" s="99">
        <f>'Справка 6'!K13</f>
        <v>60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8" t="str">
        <f t="shared" si="44"/>
        <v>30.06.2023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8" t="str">
        <f t="shared" si="44"/>
        <v>30.06.2023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8" t="str">
        <f t="shared" si="44"/>
        <v>30.06.2023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8" t="str">
        <f t="shared" si="44"/>
        <v>30.06.2023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8" t="str">
        <f t="shared" si="44"/>
        <v>30.06.2023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8" t="str">
        <f t="shared" si="44"/>
        <v>30.06.2023</v>
      </c>
      <c r="D679" s="99" t="s">
        <v>545</v>
      </c>
      <c r="E679" s="481">
        <v>8</v>
      </c>
      <c r="F679" s="99" t="s">
        <v>804</v>
      </c>
      <c r="H679" s="99">
        <f>'Справка 6'!K19</f>
        <v>60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8" t="str">
        <f t="shared" si="44"/>
        <v>30.06.2023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8" t="str">
        <f t="shared" si="44"/>
        <v>30.06.2023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8" t="str">
        <f t="shared" si="44"/>
        <v>30.06.2023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8" t="str">
        <f t="shared" si="44"/>
        <v>30.06.2023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8" t="str">
        <f t="shared" si="44"/>
        <v>30.06.2023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8" t="str">
        <f t="shared" si="44"/>
        <v>30.06.2023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8" t="str">
        <f t="shared" si="44"/>
        <v>30.06.2023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8" t="str">
        <f t="shared" si="44"/>
        <v>30.06.2023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8" t="str">
        <f t="shared" si="44"/>
        <v>30.06.2023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8" t="str">
        <f t="shared" si="44"/>
        <v>30.06.2023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8" t="str">
        <f t="shared" si="44"/>
        <v>30.06.2023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8" t="str">
        <f t="shared" si="44"/>
        <v>30.06.2023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8" t="str">
        <f t="shared" si="44"/>
        <v>30.06.2023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8" t="str">
        <f t="shared" si="44"/>
        <v>30.06.2023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8" t="str">
        <f t="shared" si="44"/>
        <v>30.06.2023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8" t="str">
        <f t="shared" si="44"/>
        <v>30.06.2023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8" t="str">
        <f t="shared" si="44"/>
        <v>30.06.2023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8" t="str">
        <f t="shared" si="44"/>
        <v>30.06.2023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8" t="str">
        <f t="shared" si="44"/>
        <v>30.06.2023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8" t="str">
        <f t="shared" si="44"/>
        <v>30.06.2023</v>
      </c>
      <c r="D699" s="99" t="s">
        <v>581</v>
      </c>
      <c r="E699" s="481">
        <v>8</v>
      </c>
      <c r="F699" s="99" t="s">
        <v>580</v>
      </c>
      <c r="H699" s="99">
        <f>'Справка 6'!K41</f>
        <v>309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8" t="str">
        <f t="shared" si="44"/>
        <v>30.06.2023</v>
      </c>
      <c r="D700" s="99" t="s">
        <v>583</v>
      </c>
      <c r="E700" s="481">
        <v>8</v>
      </c>
      <c r="F700" s="99" t="s">
        <v>582</v>
      </c>
      <c r="H700" s="99">
        <f>'Справка 6'!K42</f>
        <v>369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8" t="str">
        <f t="shared" si="44"/>
        <v>30.06.2023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8" t="str">
        <f t="shared" si="44"/>
        <v>30.06.2023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8" t="str">
        <f t="shared" si="44"/>
        <v>30.06.2023</v>
      </c>
      <c r="D703" s="99" t="s">
        <v>529</v>
      </c>
      <c r="E703" s="481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8" t="str">
        <f t="shared" si="44"/>
        <v>30.06.2023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8" t="str">
        <f t="shared" si="44"/>
        <v>30.06.2023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8" t="str">
        <f t="shared" si="44"/>
        <v>30.06.2023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8" t="str">
        <f t="shared" si="44"/>
        <v>30.06.2023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8" t="str">
        <f t="shared" si="44"/>
        <v>30.06.2023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8" t="str">
        <f t="shared" si="44"/>
        <v>30.06.2023</v>
      </c>
      <c r="D709" s="99" t="s">
        <v>545</v>
      </c>
      <c r="E709" s="481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8" t="str">
        <f t="shared" si="44"/>
        <v>30.06.2023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8" t="str">
        <f t="shared" si="44"/>
        <v>30.06.2023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8" t="str">
        <f t="shared" si="44"/>
        <v>30.06.2023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8" t="str">
        <f t="shared" si="44"/>
        <v>30.06.2023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8" t="str">
        <f t="shared" si="44"/>
        <v>30.06.2023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8" t="str">
        <f t="shared" si="44"/>
        <v>30.06.2023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8" t="str">
        <f t="shared" si="44"/>
        <v>30.06.2023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8" t="str">
        <f aca="true" t="shared" si="47" ref="C717:C780">endDate</f>
        <v>30.06.2023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8" t="str">
        <f t="shared" si="47"/>
        <v>30.06.2023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8" t="str">
        <f t="shared" si="47"/>
        <v>30.06.2023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8" t="str">
        <f t="shared" si="47"/>
        <v>30.06.2023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8" t="str">
        <f t="shared" si="47"/>
        <v>30.06.2023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8" t="str">
        <f t="shared" si="47"/>
        <v>30.06.2023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8" t="str">
        <f t="shared" si="47"/>
        <v>30.06.2023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8" t="str">
        <f t="shared" si="47"/>
        <v>30.06.2023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8" t="str">
        <f t="shared" si="47"/>
        <v>30.06.2023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8" t="str">
        <f t="shared" si="47"/>
        <v>30.06.2023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8" t="str">
        <f t="shared" si="47"/>
        <v>30.06.2023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8" t="str">
        <f t="shared" si="47"/>
        <v>30.06.2023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8" t="str">
        <f t="shared" si="47"/>
        <v>30.06.2023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8" t="str">
        <f t="shared" si="47"/>
        <v>30.06.2023</v>
      </c>
      <c r="D730" s="99" t="s">
        <v>583</v>
      </c>
      <c r="E730" s="481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8" t="str">
        <f t="shared" si="47"/>
        <v>30.06.2023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8" t="str">
        <f t="shared" si="47"/>
        <v>30.06.2023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8" t="str">
        <f t="shared" si="47"/>
        <v>30.06.2023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8" t="str">
        <f t="shared" si="47"/>
        <v>30.06.2023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8" t="str">
        <f t="shared" si="47"/>
        <v>30.06.2023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8" t="str">
        <f t="shared" si="47"/>
        <v>30.06.2023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8" t="str">
        <f t="shared" si="47"/>
        <v>30.06.2023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8" t="str">
        <f t="shared" si="47"/>
        <v>30.06.2023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8" t="str">
        <f t="shared" si="47"/>
        <v>30.06.2023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8" t="str">
        <f t="shared" si="47"/>
        <v>30.06.2023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8" t="str">
        <f t="shared" si="47"/>
        <v>30.06.2023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8" t="str">
        <f t="shared" si="47"/>
        <v>30.06.2023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8" t="str">
        <f t="shared" si="47"/>
        <v>30.06.2023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8" t="str">
        <f t="shared" si="47"/>
        <v>30.06.2023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8" t="str">
        <f t="shared" si="47"/>
        <v>30.06.2023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8" t="str">
        <f t="shared" si="47"/>
        <v>30.06.2023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8" t="str">
        <f t="shared" si="47"/>
        <v>30.06.2023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8" t="str">
        <f t="shared" si="47"/>
        <v>30.06.2023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8" t="str">
        <f t="shared" si="47"/>
        <v>30.06.2023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8" t="str">
        <f t="shared" si="47"/>
        <v>30.06.2023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8" t="str">
        <f t="shared" si="47"/>
        <v>30.06.2023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8" t="str">
        <f t="shared" si="47"/>
        <v>30.06.2023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8" t="str">
        <f t="shared" si="47"/>
        <v>30.06.2023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8" t="str">
        <f t="shared" si="47"/>
        <v>30.06.2023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8" t="str">
        <f t="shared" si="47"/>
        <v>30.06.2023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8" t="str">
        <f t="shared" si="47"/>
        <v>30.06.2023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8" t="str">
        <f t="shared" si="47"/>
        <v>30.06.2023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8" t="str">
        <f t="shared" si="47"/>
        <v>30.06.2023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8" t="str">
        <f t="shared" si="47"/>
        <v>30.06.2023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8" t="str">
        <f t="shared" si="47"/>
        <v>30.06.2023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8" t="str">
        <f t="shared" si="47"/>
        <v>30.06.2023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8" t="str">
        <f t="shared" si="47"/>
        <v>30.06.2023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8" t="str">
        <f t="shared" si="47"/>
        <v>30.06.2023</v>
      </c>
      <c r="D763" s="99" t="s">
        <v>529</v>
      </c>
      <c r="E763" s="481">
        <v>11</v>
      </c>
      <c r="F763" s="99" t="s">
        <v>528</v>
      </c>
      <c r="H763" s="99">
        <f>'Справка 6'!N13</f>
        <v>62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8" t="str">
        <f t="shared" si="47"/>
        <v>30.06.2023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8" t="str">
        <f t="shared" si="47"/>
        <v>30.06.2023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8" t="str">
        <f t="shared" si="47"/>
        <v>30.06.2023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8" t="str">
        <f t="shared" si="47"/>
        <v>30.06.2023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8" t="str">
        <f t="shared" si="47"/>
        <v>30.06.2023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8" t="str">
        <f t="shared" si="47"/>
        <v>30.06.2023</v>
      </c>
      <c r="D769" s="99" t="s">
        <v>545</v>
      </c>
      <c r="E769" s="481">
        <v>11</v>
      </c>
      <c r="F769" s="99" t="s">
        <v>804</v>
      </c>
      <c r="H769" s="99">
        <f>'Справка 6'!N19</f>
        <v>62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8" t="str">
        <f t="shared" si="47"/>
        <v>30.06.2023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8" t="str">
        <f t="shared" si="47"/>
        <v>30.06.2023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8" t="str">
        <f t="shared" si="47"/>
        <v>30.06.2023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8" t="str">
        <f t="shared" si="47"/>
        <v>30.06.2023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8" t="str">
        <f t="shared" si="47"/>
        <v>30.06.2023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8" t="str">
        <f t="shared" si="47"/>
        <v>30.06.2023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8" t="str">
        <f t="shared" si="47"/>
        <v>30.06.2023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8" t="str">
        <f t="shared" si="47"/>
        <v>30.06.2023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8" t="str">
        <f t="shared" si="47"/>
        <v>30.06.2023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8" t="str">
        <f t="shared" si="47"/>
        <v>30.06.2023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8" t="str">
        <f t="shared" si="47"/>
        <v>30.06.2023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8" t="str">
        <f aca="true" t="shared" si="50" ref="C781:C844">endDate</f>
        <v>30.06.2023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8" t="str">
        <f t="shared" si="50"/>
        <v>30.06.2023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8" t="str">
        <f t="shared" si="50"/>
        <v>30.06.2023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8" t="str">
        <f t="shared" si="50"/>
        <v>30.06.2023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8" t="str">
        <f t="shared" si="50"/>
        <v>30.06.2023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8" t="str">
        <f t="shared" si="50"/>
        <v>30.06.2023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8" t="str">
        <f t="shared" si="50"/>
        <v>30.06.2023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8" t="str">
        <f t="shared" si="50"/>
        <v>30.06.2023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8" t="str">
        <f t="shared" si="50"/>
        <v>30.06.2023</v>
      </c>
      <c r="D789" s="99" t="s">
        <v>581</v>
      </c>
      <c r="E789" s="481">
        <v>11</v>
      </c>
      <c r="F789" s="99" t="s">
        <v>580</v>
      </c>
      <c r="H789" s="99">
        <f>'Справка 6'!N41</f>
        <v>309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8" t="str">
        <f t="shared" si="50"/>
        <v>30.06.2023</v>
      </c>
      <c r="D790" s="99" t="s">
        <v>583</v>
      </c>
      <c r="E790" s="481">
        <v>11</v>
      </c>
      <c r="F790" s="99" t="s">
        <v>582</v>
      </c>
      <c r="H790" s="99">
        <f>'Справка 6'!N42</f>
        <v>371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8" t="str">
        <f t="shared" si="50"/>
        <v>30.06.2023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8" t="str">
        <f t="shared" si="50"/>
        <v>30.06.2023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8" t="str">
        <f t="shared" si="50"/>
        <v>30.06.2023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8" t="str">
        <f t="shared" si="50"/>
        <v>30.06.2023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8" t="str">
        <f t="shared" si="50"/>
        <v>30.06.2023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8" t="str">
        <f t="shared" si="50"/>
        <v>30.06.2023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8" t="str">
        <f t="shared" si="50"/>
        <v>30.06.2023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8" t="str">
        <f t="shared" si="50"/>
        <v>30.06.2023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8" t="str">
        <f t="shared" si="50"/>
        <v>30.06.2023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8" t="str">
        <f t="shared" si="50"/>
        <v>30.06.2023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8" t="str">
        <f t="shared" si="50"/>
        <v>30.06.2023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8" t="str">
        <f t="shared" si="50"/>
        <v>30.06.2023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8" t="str">
        <f t="shared" si="50"/>
        <v>30.06.2023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8" t="str">
        <f t="shared" si="50"/>
        <v>30.06.2023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8" t="str">
        <f t="shared" si="50"/>
        <v>30.06.2023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8" t="str">
        <f t="shared" si="50"/>
        <v>30.06.2023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8" t="str">
        <f t="shared" si="50"/>
        <v>30.06.2023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8" t="str">
        <f t="shared" si="50"/>
        <v>30.06.2023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8" t="str">
        <f t="shared" si="50"/>
        <v>30.06.2023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8" t="str">
        <f t="shared" si="50"/>
        <v>30.06.2023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8" t="str">
        <f t="shared" si="50"/>
        <v>30.06.2023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8" t="str">
        <f t="shared" si="50"/>
        <v>30.06.2023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8" t="str">
        <f t="shared" si="50"/>
        <v>30.06.2023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8" t="str">
        <f t="shared" si="50"/>
        <v>30.06.2023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8" t="str">
        <f t="shared" si="50"/>
        <v>30.06.2023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8" t="str">
        <f t="shared" si="50"/>
        <v>30.06.2023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8" t="str">
        <f t="shared" si="50"/>
        <v>30.06.2023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8" t="str">
        <f t="shared" si="50"/>
        <v>30.06.2023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8" t="str">
        <f t="shared" si="50"/>
        <v>30.06.2023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8" t="str">
        <f t="shared" si="50"/>
        <v>30.06.2023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8" t="str">
        <f t="shared" si="50"/>
        <v>30.06.2023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8" t="str">
        <f t="shared" si="50"/>
        <v>30.06.2023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8" t="str">
        <f t="shared" si="50"/>
        <v>30.06.2023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8" t="str">
        <f t="shared" si="50"/>
        <v>30.06.2023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8" t="str">
        <f t="shared" si="50"/>
        <v>30.06.2023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8" t="str">
        <f t="shared" si="50"/>
        <v>30.06.2023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8" t="str">
        <f t="shared" si="50"/>
        <v>30.06.2023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8" t="str">
        <f t="shared" si="50"/>
        <v>30.06.2023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8" t="str">
        <f t="shared" si="50"/>
        <v>30.06.2023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8" t="str">
        <f t="shared" si="50"/>
        <v>30.06.2023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8" t="str">
        <f t="shared" si="50"/>
        <v>30.06.2023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8" t="str">
        <f t="shared" si="50"/>
        <v>30.06.2023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8" t="str">
        <f t="shared" si="50"/>
        <v>30.06.2023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8" t="str">
        <f t="shared" si="50"/>
        <v>30.06.2023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8" t="str">
        <f t="shared" si="50"/>
        <v>30.06.2023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8" t="str">
        <f t="shared" si="50"/>
        <v>30.06.2023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8" t="str">
        <f t="shared" si="50"/>
        <v>30.06.2023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8" t="str">
        <f t="shared" si="50"/>
        <v>30.06.2023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8" t="str">
        <f t="shared" si="50"/>
        <v>30.06.2023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8" t="str">
        <f t="shared" si="50"/>
        <v>30.06.2023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8" t="str">
        <f t="shared" si="50"/>
        <v>30.06.2023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8" t="str">
        <f t="shared" si="50"/>
        <v>30.06.2023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8" t="str">
        <f t="shared" si="50"/>
        <v>30.06.2023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8" t="str">
        <f t="shared" si="50"/>
        <v>30.06.2023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8" t="str">
        <f aca="true" t="shared" si="53" ref="C845:C910">endDate</f>
        <v>30.06.2023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8" t="str">
        <f t="shared" si="53"/>
        <v>30.06.2023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8" t="str">
        <f t="shared" si="53"/>
        <v>30.06.2023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8" t="str">
        <f t="shared" si="53"/>
        <v>30.06.2023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8" t="str">
        <f t="shared" si="53"/>
        <v>30.06.2023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8" t="str">
        <f t="shared" si="53"/>
        <v>30.06.2023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8" t="str">
        <f t="shared" si="53"/>
        <v>30.06.2023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8" t="str">
        <f t="shared" si="53"/>
        <v>30.06.2023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8" t="str">
        <f t="shared" si="53"/>
        <v>30.06.2023</v>
      </c>
      <c r="D853" s="99" t="s">
        <v>529</v>
      </c>
      <c r="E853" s="481">
        <v>14</v>
      </c>
      <c r="F853" s="99" t="s">
        <v>528</v>
      </c>
      <c r="H853" s="99">
        <f>'Справка 6'!Q13</f>
        <v>62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8" t="str">
        <f t="shared" si="53"/>
        <v>30.06.2023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8" t="str">
        <f t="shared" si="53"/>
        <v>30.06.2023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8" t="str">
        <f t="shared" si="53"/>
        <v>30.06.2023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8" t="str">
        <f t="shared" si="53"/>
        <v>30.06.2023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8" t="str">
        <f t="shared" si="53"/>
        <v>30.06.2023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8" t="str">
        <f t="shared" si="53"/>
        <v>30.06.2023</v>
      </c>
      <c r="D859" s="99" t="s">
        <v>545</v>
      </c>
      <c r="E859" s="481">
        <v>14</v>
      </c>
      <c r="F859" s="99" t="s">
        <v>804</v>
      </c>
      <c r="H859" s="99">
        <f>'Справка 6'!Q19</f>
        <v>62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8" t="str">
        <f t="shared" si="53"/>
        <v>30.06.2023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8" t="str">
        <f t="shared" si="53"/>
        <v>30.06.2023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8" t="str">
        <f t="shared" si="53"/>
        <v>30.06.2023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8" t="str">
        <f t="shared" si="53"/>
        <v>30.06.2023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8" t="str">
        <f t="shared" si="53"/>
        <v>30.06.2023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8" t="str">
        <f t="shared" si="53"/>
        <v>30.06.2023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8" t="str">
        <f t="shared" si="53"/>
        <v>30.06.2023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8" t="str">
        <f t="shared" si="53"/>
        <v>30.06.2023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8" t="str">
        <f t="shared" si="53"/>
        <v>30.06.2023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8" t="str">
        <f t="shared" si="53"/>
        <v>30.06.2023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8" t="str">
        <f t="shared" si="53"/>
        <v>30.06.2023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8" t="str">
        <f t="shared" si="53"/>
        <v>30.06.2023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8" t="str">
        <f t="shared" si="53"/>
        <v>30.06.2023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8" t="str">
        <f t="shared" si="53"/>
        <v>30.06.2023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8" t="str">
        <f t="shared" si="53"/>
        <v>30.06.2023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8" t="str">
        <f t="shared" si="53"/>
        <v>30.06.2023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8" t="str">
        <f t="shared" si="53"/>
        <v>30.06.2023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8" t="str">
        <f t="shared" si="53"/>
        <v>30.06.2023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8" t="str">
        <f t="shared" si="53"/>
        <v>30.06.2023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8" t="str">
        <f t="shared" si="53"/>
        <v>30.06.2023</v>
      </c>
      <c r="D879" s="99" t="s">
        <v>581</v>
      </c>
      <c r="E879" s="481">
        <v>14</v>
      </c>
      <c r="F879" s="99" t="s">
        <v>580</v>
      </c>
      <c r="H879" s="99">
        <f>'Справка 6'!Q41</f>
        <v>309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8" t="str">
        <f t="shared" si="53"/>
        <v>30.06.2023</v>
      </c>
      <c r="D880" s="99" t="s">
        <v>583</v>
      </c>
      <c r="E880" s="481">
        <v>14</v>
      </c>
      <c r="F880" s="99" t="s">
        <v>582</v>
      </c>
      <c r="H880" s="99">
        <f>'Справка 6'!Q42</f>
        <v>371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8" t="str">
        <f t="shared" si="53"/>
        <v>30.06.2023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8" t="str">
        <f t="shared" si="53"/>
        <v>30.06.2023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8" t="str">
        <f t="shared" si="53"/>
        <v>30.06.2023</v>
      </c>
      <c r="D883" s="99" t="s">
        <v>529</v>
      </c>
      <c r="E883" s="481">
        <v>15</v>
      </c>
      <c r="F883" s="99" t="s">
        <v>528</v>
      </c>
      <c r="H883" s="99">
        <f>'Справка 6'!R13</f>
        <v>1358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8" t="str">
        <f t="shared" si="53"/>
        <v>30.06.2023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8" t="str">
        <f t="shared" si="53"/>
        <v>30.06.2023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8" t="str">
        <f t="shared" si="53"/>
        <v>30.06.2023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8" t="str">
        <f t="shared" si="53"/>
        <v>30.06.2023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8" t="str">
        <f t="shared" si="53"/>
        <v>30.06.2023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8" t="str">
        <f t="shared" si="53"/>
        <v>30.06.2023</v>
      </c>
      <c r="D889" s="99" t="s">
        <v>545</v>
      </c>
      <c r="E889" s="481">
        <v>15</v>
      </c>
      <c r="F889" s="99" t="s">
        <v>804</v>
      </c>
      <c r="H889" s="99">
        <f>'Справка 6'!R19</f>
        <v>1358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8" t="str">
        <f t="shared" si="53"/>
        <v>30.06.2023</v>
      </c>
      <c r="D890" s="99" t="s">
        <v>547</v>
      </c>
      <c r="E890" s="481">
        <v>15</v>
      </c>
      <c r="F890" s="99" t="s">
        <v>546</v>
      </c>
      <c r="H890" s="99">
        <f>'Справка 6'!R20</f>
        <v>70659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8" t="str">
        <f t="shared" si="53"/>
        <v>30.06.2023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8" t="str">
        <f t="shared" si="53"/>
        <v>30.06.2023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8" t="str">
        <f t="shared" si="53"/>
        <v>30.06.2023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8" t="str">
        <f t="shared" si="53"/>
        <v>30.06.2023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8" t="str">
        <f t="shared" si="53"/>
        <v>30.06.2023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8" t="str">
        <f t="shared" si="53"/>
        <v>30.06.2023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8" t="str">
        <f t="shared" si="53"/>
        <v>30.06.2023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8" t="str">
        <f t="shared" si="53"/>
        <v>30.06.2023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8" t="str">
        <f t="shared" si="53"/>
        <v>30.06.2023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8" t="str">
        <f t="shared" si="53"/>
        <v>30.06.2023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8" t="str">
        <f t="shared" si="53"/>
        <v>30.06.2023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8" t="str">
        <f t="shared" si="53"/>
        <v>30.06.2023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8" t="str">
        <f t="shared" si="53"/>
        <v>30.06.2023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8" t="str">
        <f t="shared" si="53"/>
        <v>30.06.2023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8" t="str">
        <f t="shared" si="53"/>
        <v>30.06.2023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8" t="str">
        <f t="shared" si="53"/>
        <v>30.06.2023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8" t="str">
        <f t="shared" si="53"/>
        <v>30.06.2023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8" t="str">
        <f t="shared" si="53"/>
        <v>30.06.2023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8" t="str">
        <f t="shared" si="53"/>
        <v>30.06.2023</v>
      </c>
      <c r="D909" s="99" t="s">
        <v>581</v>
      </c>
      <c r="E909" s="481">
        <v>15</v>
      </c>
      <c r="F909" s="99" t="s">
        <v>580</v>
      </c>
      <c r="H909" s="99">
        <f>'Справка 6'!R41</f>
        <v>417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8" t="str">
        <f t="shared" si="53"/>
        <v>30.06.2023</v>
      </c>
      <c r="D910" s="99" t="s">
        <v>583</v>
      </c>
      <c r="E910" s="481">
        <v>15</v>
      </c>
      <c r="F910" s="99" t="s">
        <v>582</v>
      </c>
      <c r="H910" s="99">
        <f>'Справка 6'!R42</f>
        <v>72434</v>
      </c>
    </row>
    <row r="911" spans="3:6" s="482" customFormat="1" ht="15.75">
      <c r="C911" s="547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8" t="str">
        <f aca="true" t="shared" si="56" ref="C912:C975">endDate</f>
        <v>30.06.2023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8" t="str">
        <f t="shared" si="56"/>
        <v>30.06.2023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8" t="str">
        <f t="shared" si="56"/>
        <v>30.06.2023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8" t="str">
        <f t="shared" si="56"/>
        <v>30.06.2023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8" t="str">
        <f t="shared" si="56"/>
        <v>30.06.2023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8" t="str">
        <f t="shared" si="56"/>
        <v>30.06.2023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924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8" t="str">
        <f t="shared" si="56"/>
        <v>30.06.2023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8" t="str">
        <f t="shared" si="56"/>
        <v>30.06.2023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8" t="str">
        <f t="shared" si="56"/>
        <v>30.06.2023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8" t="str">
        <f t="shared" si="56"/>
        <v>30.06.2023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924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8" t="str">
        <f t="shared" si="56"/>
        <v>30.06.2023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8" t="str">
        <f t="shared" si="56"/>
        <v>30.06.2023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8" t="str">
        <f t="shared" si="56"/>
        <v>30.06.2023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8" t="str">
        <f t="shared" si="56"/>
        <v>30.06.2023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8" t="str">
        <f t="shared" si="56"/>
        <v>30.06.2023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8" t="str">
        <f t="shared" si="56"/>
        <v>30.06.2023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507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8" t="str">
        <f t="shared" si="56"/>
        <v>30.06.2023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1209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8" t="str">
        <f t="shared" si="56"/>
        <v>30.06.2023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204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8" t="str">
        <f t="shared" si="56"/>
        <v>30.06.2023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8" t="str">
        <f t="shared" si="56"/>
        <v>30.06.2023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8" t="str">
        <f t="shared" si="56"/>
        <v>30.06.2023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7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8" t="str">
        <f t="shared" si="56"/>
        <v>30.06.2023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8" t="str">
        <f t="shared" si="56"/>
        <v>30.06.2023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7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8" t="str">
        <f t="shared" si="56"/>
        <v>30.06.2023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8" t="str">
        <f t="shared" si="56"/>
        <v>30.06.2023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8" t="str">
        <f t="shared" si="56"/>
        <v>30.06.2023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22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8" t="str">
        <f t="shared" si="56"/>
        <v>30.06.2023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8" t="str">
        <f t="shared" si="56"/>
        <v>30.06.2023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8" t="str">
        <f t="shared" si="56"/>
        <v>30.06.2023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8" t="str">
        <f t="shared" si="56"/>
        <v>30.06.2023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22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8" t="str">
        <f t="shared" si="56"/>
        <v>30.06.2023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1949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8" t="str">
        <f t="shared" si="56"/>
        <v>30.06.2023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2873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8" t="str">
        <f t="shared" si="56"/>
        <v>30.06.2023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8" t="str">
        <f t="shared" si="56"/>
        <v>30.06.2023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8" t="str">
        <f t="shared" si="56"/>
        <v>30.06.2023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8" t="str">
        <f t="shared" si="56"/>
        <v>30.06.2023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8" t="str">
        <f t="shared" si="56"/>
        <v>30.06.2023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8" t="str">
        <f t="shared" si="56"/>
        <v>30.06.2023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8" t="str">
        <f t="shared" si="56"/>
        <v>30.06.2023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8" t="str">
        <f t="shared" si="56"/>
        <v>30.06.2023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8" t="str">
        <f t="shared" si="56"/>
        <v>30.06.2023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8" t="str">
        <f t="shared" si="56"/>
        <v>30.06.2023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8" t="str">
        <f t="shared" si="56"/>
        <v>30.06.2023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8" t="str">
        <f t="shared" si="56"/>
        <v>30.06.2023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8" t="str">
        <f t="shared" si="56"/>
        <v>30.06.2023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8" t="str">
        <f t="shared" si="56"/>
        <v>30.06.2023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8" t="str">
        <f t="shared" si="56"/>
        <v>30.06.2023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8" t="str">
        <f t="shared" si="56"/>
        <v>30.06.2023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507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8" t="str">
        <f t="shared" si="56"/>
        <v>30.06.2023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1209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8" t="str">
        <f t="shared" si="56"/>
        <v>30.06.2023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204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8" t="str">
        <f t="shared" si="56"/>
        <v>30.06.2023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8" t="str">
        <f t="shared" si="56"/>
        <v>30.06.2023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8" t="str">
        <f t="shared" si="56"/>
        <v>30.06.2023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7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8" t="str">
        <f t="shared" si="56"/>
        <v>30.06.2023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8" t="str">
        <f t="shared" si="56"/>
        <v>30.06.2023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7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8" t="str">
        <f t="shared" si="56"/>
        <v>30.06.2023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8" t="str">
        <f t="shared" si="56"/>
        <v>30.06.2023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8" t="str">
        <f t="shared" si="56"/>
        <v>30.06.2023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22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8" t="str">
        <f t="shared" si="56"/>
        <v>30.06.2023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8" t="str">
        <f t="shared" si="56"/>
        <v>30.06.2023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8" t="str">
        <f t="shared" si="56"/>
        <v>30.06.2023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8" t="str">
        <f t="shared" si="56"/>
        <v>30.06.2023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22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8" t="str">
        <f t="shared" si="56"/>
        <v>30.06.2023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1949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8" t="str">
        <f t="shared" si="56"/>
        <v>30.06.2023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1949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8" t="str">
        <f aca="true" t="shared" si="59" ref="C976:C1039">endDate</f>
        <v>30.06.2023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8" t="str">
        <f t="shared" si="59"/>
        <v>30.06.2023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8" t="str">
        <f t="shared" si="59"/>
        <v>30.06.2023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8" t="str">
        <f t="shared" si="59"/>
        <v>30.06.2023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8" t="str">
        <f t="shared" si="59"/>
        <v>30.06.2023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8" t="str">
        <f t="shared" si="59"/>
        <v>30.06.2023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924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8" t="str">
        <f t="shared" si="59"/>
        <v>30.06.2023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8" t="str">
        <f t="shared" si="59"/>
        <v>30.06.2023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8" t="str">
        <f t="shared" si="59"/>
        <v>30.06.2023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8" t="str">
        <f t="shared" si="59"/>
        <v>30.06.2023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924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8" t="str">
        <f t="shared" si="59"/>
        <v>30.06.2023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8" t="str">
        <f t="shared" si="59"/>
        <v>30.06.2023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8" t="str">
        <f t="shared" si="59"/>
        <v>30.06.2023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8" t="str">
        <f t="shared" si="59"/>
        <v>30.06.2023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8" t="str">
        <f t="shared" si="59"/>
        <v>30.06.2023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8" t="str">
        <f t="shared" si="59"/>
        <v>30.06.2023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8" t="str">
        <f t="shared" si="59"/>
        <v>30.06.2023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8" t="str">
        <f t="shared" si="59"/>
        <v>30.06.2023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8" t="str">
        <f t="shared" si="59"/>
        <v>30.06.2023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8" t="str">
        <f t="shared" si="59"/>
        <v>30.06.2023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8" t="str">
        <f t="shared" si="59"/>
        <v>30.06.2023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8" t="str">
        <f t="shared" si="59"/>
        <v>30.06.2023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8" t="str">
        <f t="shared" si="59"/>
        <v>30.06.2023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8" t="str">
        <f t="shared" si="59"/>
        <v>30.06.2023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8" t="str">
        <f t="shared" si="59"/>
        <v>30.06.2023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8" t="str">
        <f t="shared" si="59"/>
        <v>30.06.2023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8" t="str">
        <f t="shared" si="59"/>
        <v>30.06.2023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8" t="str">
        <f t="shared" si="59"/>
        <v>30.06.2023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8" t="str">
        <f t="shared" si="59"/>
        <v>30.06.2023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8" t="str">
        <f t="shared" si="59"/>
        <v>30.06.2023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8" t="str">
        <f t="shared" si="59"/>
        <v>30.06.2023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8" t="str">
        <f t="shared" si="59"/>
        <v>30.06.2023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924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8" t="str">
        <f t="shared" si="59"/>
        <v>30.06.2023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8" t="str">
        <f t="shared" si="59"/>
        <v>30.06.2023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8" t="str">
        <f t="shared" si="59"/>
        <v>30.06.2023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8" t="str">
        <f t="shared" si="59"/>
        <v>30.06.2023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8" t="str">
        <f t="shared" si="59"/>
        <v>30.06.2023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27271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8" t="str">
        <f t="shared" si="59"/>
        <v>30.06.2023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27271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8" t="str">
        <f t="shared" si="59"/>
        <v>30.06.2023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8" t="str">
        <f t="shared" si="59"/>
        <v>30.06.2023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8" t="str">
        <f t="shared" si="59"/>
        <v>30.06.2023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8" t="str">
        <f t="shared" si="59"/>
        <v>30.06.2023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8" t="str">
        <f t="shared" si="59"/>
        <v>30.06.2023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8" t="str">
        <f t="shared" si="59"/>
        <v>30.06.2023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15995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8" t="str">
        <f t="shared" si="59"/>
        <v>30.06.2023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8" t="str">
        <f t="shared" si="59"/>
        <v>30.06.2023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8" t="str">
        <f t="shared" si="59"/>
        <v>30.06.2023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43266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8" t="str">
        <f t="shared" si="59"/>
        <v>30.06.2023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2160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8" t="str">
        <f t="shared" si="59"/>
        <v>30.06.2023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8" t="str">
        <f t="shared" si="59"/>
        <v>30.06.2023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8" t="str">
        <f t="shared" si="59"/>
        <v>30.06.2023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8" t="str">
        <f t="shared" si="59"/>
        <v>30.06.2023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8" t="str">
        <f t="shared" si="59"/>
        <v>30.06.2023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1000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8" t="str">
        <f t="shared" si="59"/>
        <v>30.06.2023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1000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8" t="str">
        <f t="shared" si="59"/>
        <v>30.06.2023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8" t="str">
        <f t="shared" si="59"/>
        <v>30.06.2023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8" t="str">
        <f t="shared" si="59"/>
        <v>30.06.2023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8" t="str">
        <f t="shared" si="59"/>
        <v>30.06.2023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13240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8" t="str">
        <f t="shared" si="59"/>
        <v>30.06.2023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8" t="str">
        <f t="shared" si="59"/>
        <v>30.06.2023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10716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8" t="str">
        <f t="shared" si="59"/>
        <v>30.06.2023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2524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8" t="str">
        <f t="shared" si="59"/>
        <v>30.06.2023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8" t="str">
        <f t="shared" si="59"/>
        <v>30.06.2023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42849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8" t="str">
        <f t="shared" si="59"/>
        <v>30.06.2023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13158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8" t="str">
        <f aca="true" t="shared" si="62" ref="C1040:C1103">endDate</f>
        <v>30.06.2023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127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8" t="str">
        <f t="shared" si="62"/>
        <v>30.06.2023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29278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8" t="str">
        <f t="shared" si="62"/>
        <v>30.06.2023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11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8" t="str">
        <f t="shared" si="62"/>
        <v>30.06.2023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274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8" t="str">
        <f t="shared" si="62"/>
        <v>30.06.2023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8" t="str">
        <f t="shared" si="62"/>
        <v>30.06.2023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8" t="str">
        <f t="shared" si="62"/>
        <v>30.06.2023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274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8" t="str">
        <f t="shared" si="62"/>
        <v>30.06.2023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8" t="str">
        <f t="shared" si="62"/>
        <v>30.06.2023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4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8" t="str">
        <f t="shared" si="62"/>
        <v>30.06.2023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57093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8" t="str">
        <f t="shared" si="62"/>
        <v>30.06.2023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102519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8" t="str">
        <f t="shared" si="62"/>
        <v>30.06.2023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8" t="str">
        <f t="shared" si="62"/>
        <v>30.06.2023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8" t="str">
        <f t="shared" si="62"/>
        <v>30.06.2023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8" t="str">
        <f t="shared" si="62"/>
        <v>30.06.2023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8" t="str">
        <f t="shared" si="62"/>
        <v>30.06.2023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8" t="str">
        <f t="shared" si="62"/>
        <v>30.06.2023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8" t="str">
        <f t="shared" si="62"/>
        <v>30.06.2023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8" t="str">
        <f t="shared" si="62"/>
        <v>30.06.2023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8" t="str">
        <f t="shared" si="62"/>
        <v>30.06.2023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8" t="str">
        <f t="shared" si="62"/>
        <v>30.06.2023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8" t="str">
        <f t="shared" si="62"/>
        <v>30.06.2023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8" t="str">
        <f t="shared" si="62"/>
        <v>30.06.2023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8" t="str">
        <f t="shared" si="62"/>
        <v>30.06.2023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8" t="str">
        <f t="shared" si="62"/>
        <v>30.06.2023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8" t="str">
        <f t="shared" si="62"/>
        <v>30.06.2023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8" t="str">
        <f t="shared" si="62"/>
        <v>30.06.2023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8" t="str">
        <f t="shared" si="62"/>
        <v>30.06.2023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8" t="str">
        <f t="shared" si="62"/>
        <v>30.06.2023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8" t="str">
        <f t="shared" si="62"/>
        <v>30.06.2023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8" t="str">
        <f t="shared" si="62"/>
        <v>30.06.2023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8" t="str">
        <f t="shared" si="62"/>
        <v>30.06.2023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1000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8" t="str">
        <f t="shared" si="62"/>
        <v>30.06.2023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1000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8" t="str">
        <f t="shared" si="62"/>
        <v>30.06.2023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8" t="str">
        <f t="shared" si="62"/>
        <v>30.06.2023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8" t="str">
        <f t="shared" si="62"/>
        <v>30.06.2023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8" t="str">
        <f t="shared" si="62"/>
        <v>30.06.2023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13240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8" t="str">
        <f t="shared" si="62"/>
        <v>30.06.2023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8" t="str">
        <f t="shared" si="62"/>
        <v>30.06.2023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10716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8" t="str">
        <f t="shared" si="62"/>
        <v>30.06.2023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2524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8" t="str">
        <f t="shared" si="62"/>
        <v>30.06.2023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8" t="str">
        <f t="shared" si="62"/>
        <v>30.06.2023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42849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8" t="str">
        <f t="shared" si="62"/>
        <v>30.06.2023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13158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8" t="str">
        <f t="shared" si="62"/>
        <v>30.06.2023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127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8" t="str">
        <f t="shared" si="62"/>
        <v>30.06.2023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29278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8" t="str">
        <f t="shared" si="62"/>
        <v>30.06.2023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11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8" t="str">
        <f t="shared" si="62"/>
        <v>30.06.2023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274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8" t="str">
        <f t="shared" si="62"/>
        <v>30.06.2023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8" t="str">
        <f t="shared" si="62"/>
        <v>30.06.2023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8" t="str">
        <f t="shared" si="62"/>
        <v>30.06.2023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274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8" t="str">
        <f t="shared" si="62"/>
        <v>30.06.2023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8" t="str">
        <f t="shared" si="62"/>
        <v>30.06.2023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4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8" t="str">
        <f t="shared" si="62"/>
        <v>30.06.2023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57093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8" t="str">
        <f t="shared" si="62"/>
        <v>30.06.2023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57093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8" t="str">
        <f t="shared" si="62"/>
        <v>30.06.2023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8" t="str">
        <f t="shared" si="62"/>
        <v>30.06.2023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8" t="str">
        <f t="shared" si="62"/>
        <v>30.06.2023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8" t="str">
        <f t="shared" si="62"/>
        <v>30.06.2023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8" t="str">
        <f t="shared" si="62"/>
        <v>30.06.2023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27271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8" t="str">
        <f t="shared" si="62"/>
        <v>30.06.2023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27271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8" t="str">
        <f t="shared" si="62"/>
        <v>30.06.2023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8" t="str">
        <f t="shared" si="62"/>
        <v>30.06.2023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8" t="str">
        <f t="shared" si="62"/>
        <v>30.06.2023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8" t="str">
        <f t="shared" si="62"/>
        <v>30.06.2023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8" t="str">
        <f aca="true" t="shared" si="65" ref="C1104:C1167">endDate</f>
        <v>30.06.2023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8" t="str">
        <f t="shared" si="65"/>
        <v>30.06.2023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15995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8" t="str">
        <f t="shared" si="65"/>
        <v>30.06.2023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8" t="str">
        <f t="shared" si="65"/>
        <v>30.06.2023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8" t="str">
        <f t="shared" si="65"/>
        <v>30.06.2023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43266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8" t="str">
        <f t="shared" si="65"/>
        <v>30.06.2023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2160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8" t="str">
        <f t="shared" si="65"/>
        <v>30.06.2023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8" t="str">
        <f t="shared" si="65"/>
        <v>30.06.2023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8" t="str">
        <f t="shared" si="65"/>
        <v>30.06.2023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8" t="str">
        <f t="shared" si="65"/>
        <v>30.06.2023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8" t="str">
        <f t="shared" si="65"/>
        <v>30.06.2023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8" t="str">
        <f t="shared" si="65"/>
        <v>30.06.2023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8" t="str">
        <f t="shared" si="65"/>
        <v>30.06.2023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8" t="str">
        <f t="shared" si="65"/>
        <v>30.06.2023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8" t="str">
        <f t="shared" si="65"/>
        <v>30.06.2023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8" t="str">
        <f t="shared" si="65"/>
        <v>30.06.2023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8" t="str">
        <f t="shared" si="65"/>
        <v>30.06.2023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8" t="str">
        <f t="shared" si="65"/>
        <v>30.06.2023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8" t="str">
        <f t="shared" si="65"/>
        <v>30.06.2023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8" t="str">
        <f t="shared" si="65"/>
        <v>30.06.2023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8" t="str">
        <f t="shared" si="65"/>
        <v>30.06.2023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8" t="str">
        <f t="shared" si="65"/>
        <v>30.06.2023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8" t="str">
        <f t="shared" si="65"/>
        <v>30.06.2023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8" t="str">
        <f t="shared" si="65"/>
        <v>30.06.2023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8" t="str">
        <f t="shared" si="65"/>
        <v>30.06.2023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8" t="str">
        <f t="shared" si="65"/>
        <v>30.06.2023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8" t="str">
        <f t="shared" si="65"/>
        <v>30.06.2023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8" t="str">
        <f t="shared" si="65"/>
        <v>30.06.2023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8" t="str">
        <f t="shared" si="65"/>
        <v>30.06.2023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8" t="str">
        <f t="shared" si="65"/>
        <v>30.06.2023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8" t="str">
        <f t="shared" si="65"/>
        <v>30.06.2023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8" t="str">
        <f t="shared" si="65"/>
        <v>30.06.2023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8" t="str">
        <f t="shared" si="65"/>
        <v>30.06.2023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45426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8" t="str">
        <f t="shared" si="65"/>
        <v>30.06.2023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8" t="str">
        <f t="shared" si="65"/>
        <v>30.06.2023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8" t="str">
        <f t="shared" si="65"/>
        <v>30.06.2023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8" t="str">
        <f t="shared" si="65"/>
        <v>30.06.2023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8" t="str">
        <f t="shared" si="65"/>
        <v>30.06.2023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44090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8" t="str">
        <f t="shared" si="65"/>
        <v>30.06.2023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44090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8" t="str">
        <f t="shared" si="65"/>
        <v>30.06.2023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8" t="str">
        <f t="shared" si="65"/>
        <v>30.06.2023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8" t="str">
        <f t="shared" si="65"/>
        <v>30.06.2023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8" t="str">
        <f t="shared" si="65"/>
        <v>30.06.2023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8" t="str">
        <f t="shared" si="65"/>
        <v>30.06.2023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8" t="str">
        <f t="shared" si="65"/>
        <v>30.06.2023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8" t="str">
        <f t="shared" si="65"/>
        <v>30.06.2023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8" t="str">
        <f t="shared" si="65"/>
        <v>30.06.2023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8" t="str">
        <f t="shared" si="65"/>
        <v>30.06.2023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44090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8" t="str">
        <f t="shared" si="65"/>
        <v>30.06.2023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8" t="str">
        <f t="shared" si="65"/>
        <v>30.06.2023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8" t="str">
        <f t="shared" si="65"/>
        <v>30.06.2023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8" t="str">
        <f t="shared" si="65"/>
        <v>30.06.2023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8" t="str">
        <f t="shared" si="65"/>
        <v>30.06.2023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8" t="str">
        <f t="shared" si="65"/>
        <v>30.06.2023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8" t="str">
        <f t="shared" si="65"/>
        <v>30.06.2023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8" t="str">
        <f t="shared" si="65"/>
        <v>30.06.2023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8" t="str">
        <f t="shared" si="65"/>
        <v>30.06.2023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8" t="str">
        <f t="shared" si="65"/>
        <v>30.06.2023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8" t="str">
        <f t="shared" si="65"/>
        <v>30.06.2023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8" t="str">
        <f t="shared" si="65"/>
        <v>30.06.2023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8" t="str">
        <f t="shared" si="65"/>
        <v>30.06.2023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8" t="str">
        <f t="shared" si="65"/>
        <v>30.06.2023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8" t="str">
        <f t="shared" si="65"/>
        <v>30.06.2023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8" t="str">
        <f t="shared" si="65"/>
        <v>30.06.2023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27950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8" t="str">
        <f aca="true" t="shared" si="68" ref="C1168:C1195">endDate</f>
        <v>30.06.2023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27950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8" t="str">
        <f t="shared" si="68"/>
        <v>30.06.2023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8" t="str">
        <f t="shared" si="68"/>
        <v>30.06.2023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8" t="str">
        <f t="shared" si="68"/>
        <v>30.06.2023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8" t="str">
        <f t="shared" si="68"/>
        <v>30.06.2023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8" t="str">
        <f t="shared" si="68"/>
        <v>30.06.2023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8" t="str">
        <f t="shared" si="68"/>
        <v>30.06.2023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8" t="str">
        <f t="shared" si="68"/>
        <v>30.06.2023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8" t="str">
        <f t="shared" si="68"/>
        <v>30.06.2023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8" t="str">
        <f t="shared" si="68"/>
        <v>30.06.2023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8" t="str">
        <f t="shared" si="68"/>
        <v>30.06.2023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27950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8" t="str">
        <f t="shared" si="68"/>
        <v>30.06.2023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72040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8" t="str">
        <f t="shared" si="68"/>
        <v>30.06.2023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10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8" t="str">
        <f t="shared" si="68"/>
        <v>30.06.2023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8" t="str">
        <f t="shared" si="68"/>
        <v>30.06.2023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8" t="str">
        <f t="shared" si="68"/>
        <v>30.06.2023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8" t="str">
        <f t="shared" si="68"/>
        <v>30.06.2023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8" t="str">
        <f t="shared" si="68"/>
        <v>30.06.2023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8" t="str">
        <f t="shared" si="68"/>
        <v>30.06.2023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8" t="str">
        <f t="shared" si="68"/>
        <v>30.06.2023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8" t="str">
        <f t="shared" si="68"/>
        <v>30.06.2023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8" t="str">
        <f t="shared" si="68"/>
        <v>30.06.2023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8" t="str">
        <f t="shared" si="68"/>
        <v>30.06.2023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8" t="str">
        <f t="shared" si="68"/>
        <v>30.06.2023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8" t="str">
        <f t="shared" si="68"/>
        <v>30.06.2023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10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8" t="str">
        <f t="shared" si="68"/>
        <v>30.06.2023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8" t="str">
        <f t="shared" si="68"/>
        <v>30.06.2023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8" t="str">
        <f t="shared" si="68"/>
        <v>30.06.2023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10</v>
      </c>
    </row>
    <row r="1196" spans="3:6" s="482" customFormat="1" ht="15.75">
      <c r="C1196" s="547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8" t="str">
        <f aca="true" t="shared" si="71" ref="C1197:C1228">endDate</f>
        <v>30.06.2023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8" t="str">
        <f t="shared" si="71"/>
        <v>30.06.2023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8" t="str">
        <f t="shared" si="71"/>
        <v>30.06.2023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8" t="str">
        <f t="shared" si="71"/>
        <v>30.06.2023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8" t="str">
        <f t="shared" si="71"/>
        <v>30.06.2023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8" t="str">
        <f t="shared" si="71"/>
        <v>30.06.2023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8" t="str">
        <f t="shared" si="71"/>
        <v>30.06.2023</v>
      </c>
      <c r="D1203" s="99" t="s">
        <v>772</v>
      </c>
      <c r="E1203" s="99">
        <v>1</v>
      </c>
      <c r="F1203" s="99" t="s">
        <v>762</v>
      </c>
      <c r="H1203" s="483">
        <f>'Справка 8'!C20</f>
        <v>515828851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8" t="str">
        <f t="shared" si="71"/>
        <v>30.06.2023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8" t="str">
        <f t="shared" si="71"/>
        <v>30.06.2023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8" t="str">
        <f t="shared" si="71"/>
        <v>30.06.2023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8" t="str">
        <f t="shared" si="71"/>
        <v>30.06.2023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8" t="str">
        <f t="shared" si="71"/>
        <v>30.06.2023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8" t="str">
        <f t="shared" si="71"/>
        <v>30.06.2023</v>
      </c>
      <c r="D1209" s="99" t="s">
        <v>784</v>
      </c>
      <c r="E1209" s="99">
        <v>1</v>
      </c>
      <c r="F1209" s="99" t="s">
        <v>783</v>
      </c>
      <c r="H1209" s="483">
        <f>'Справка 8'!C26</f>
        <v>464595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8" t="str">
        <f t="shared" si="71"/>
        <v>30.06.2023</v>
      </c>
      <c r="D1210" s="99" t="s">
        <v>786</v>
      </c>
      <c r="E1210" s="99">
        <v>1</v>
      </c>
      <c r="F1210" s="99" t="s">
        <v>771</v>
      </c>
      <c r="H1210" s="483">
        <f>'Справка 8'!C27</f>
        <v>516293446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8" t="str">
        <f t="shared" si="71"/>
        <v>30.06.2023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8" t="str">
        <f t="shared" si="71"/>
        <v>30.06.2023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8" t="str">
        <f t="shared" si="71"/>
        <v>30.06.2023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8" t="str">
        <f t="shared" si="71"/>
        <v>30.06.2023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8" t="str">
        <f t="shared" si="71"/>
        <v>30.06.2023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8" t="str">
        <f t="shared" si="71"/>
        <v>30.06.2023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8" t="str">
        <f t="shared" si="71"/>
        <v>30.06.2023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8" t="str">
        <f t="shared" si="71"/>
        <v>30.06.2023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8" t="str">
        <f t="shared" si="71"/>
        <v>30.06.2023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8" t="str">
        <f t="shared" si="71"/>
        <v>30.06.2023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8" t="str">
        <f t="shared" si="71"/>
        <v>30.06.2023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8" t="str">
        <f t="shared" si="71"/>
        <v>30.06.2023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8" t="str">
        <f t="shared" si="71"/>
        <v>30.06.2023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8" t="str">
        <f t="shared" si="71"/>
        <v>30.06.2023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8" t="str">
        <f t="shared" si="71"/>
        <v>30.06.2023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8" t="str">
        <f t="shared" si="71"/>
        <v>30.06.2023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8" t="str">
        <f t="shared" si="71"/>
        <v>30.06.2023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8" t="str">
        <f t="shared" si="71"/>
        <v>30.06.2023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8" t="str">
        <f aca="true" t="shared" si="74" ref="C1229:C1260">endDate</f>
        <v>30.06.2023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8" t="str">
        <f t="shared" si="74"/>
        <v>30.06.2023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8" t="str">
        <f t="shared" si="74"/>
        <v>30.06.2023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8" t="str">
        <f t="shared" si="74"/>
        <v>30.06.2023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8" t="str">
        <f t="shared" si="74"/>
        <v>30.06.2023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8" t="str">
        <f t="shared" si="74"/>
        <v>30.06.2023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8" t="str">
        <f t="shared" si="74"/>
        <v>30.06.2023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8" t="str">
        <f t="shared" si="74"/>
        <v>30.06.2023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8" t="str">
        <f t="shared" si="74"/>
        <v>30.06.2023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8" t="str">
        <f t="shared" si="74"/>
        <v>30.06.2023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8" t="str">
        <f t="shared" si="74"/>
        <v>30.06.2023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8" t="str">
        <f t="shared" si="74"/>
        <v>30.06.2023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8" t="str">
        <f t="shared" si="74"/>
        <v>30.06.2023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8" t="str">
        <f t="shared" si="74"/>
        <v>30.06.2023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8" t="str">
        <f t="shared" si="74"/>
        <v>30.06.2023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8" t="str">
        <f t="shared" si="74"/>
        <v>30.06.2023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8" t="str">
        <f t="shared" si="74"/>
        <v>30.06.2023</v>
      </c>
      <c r="D1245" s="99" t="s">
        <v>772</v>
      </c>
      <c r="E1245" s="99">
        <v>4</v>
      </c>
      <c r="F1245" s="99" t="s">
        <v>762</v>
      </c>
      <c r="H1245" s="483">
        <f>'Справка 8'!F20</f>
        <v>49257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8" t="str">
        <f t="shared" si="74"/>
        <v>30.06.2023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8" t="str">
        <f t="shared" si="74"/>
        <v>30.06.2023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8" t="str">
        <f t="shared" si="74"/>
        <v>30.06.2023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8" t="str">
        <f t="shared" si="74"/>
        <v>30.06.2023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8" t="str">
        <f t="shared" si="74"/>
        <v>30.06.2023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8" t="str">
        <f t="shared" si="74"/>
        <v>30.06.2023</v>
      </c>
      <c r="D1251" s="99" t="s">
        <v>784</v>
      </c>
      <c r="E1251" s="99">
        <v>4</v>
      </c>
      <c r="F1251" s="99" t="s">
        <v>783</v>
      </c>
      <c r="H1251" s="483">
        <f>'Справка 8'!F26</f>
        <v>6343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8" t="str">
        <f t="shared" si="74"/>
        <v>30.06.2023</v>
      </c>
      <c r="D1252" s="99" t="s">
        <v>786</v>
      </c>
      <c r="E1252" s="99">
        <v>4</v>
      </c>
      <c r="F1252" s="99" t="s">
        <v>771</v>
      </c>
      <c r="H1252" s="483">
        <f>'Справка 8'!F27</f>
        <v>55600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8" t="str">
        <f t="shared" si="74"/>
        <v>30.06.2023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8" t="str">
        <f t="shared" si="74"/>
        <v>30.06.2023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8" t="str">
        <f t="shared" si="74"/>
        <v>30.06.2023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8" t="str">
        <f t="shared" si="74"/>
        <v>30.06.2023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8" t="str">
        <f t="shared" si="74"/>
        <v>30.06.2023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8" t="str">
        <f t="shared" si="74"/>
        <v>30.06.2023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8" t="str">
        <f t="shared" si="74"/>
        <v>30.06.2023</v>
      </c>
      <c r="D1259" s="99" t="s">
        <v>772</v>
      </c>
      <c r="E1259" s="99">
        <v>5</v>
      </c>
      <c r="F1259" s="99" t="s">
        <v>762</v>
      </c>
      <c r="H1259" s="483">
        <f>'Справка 8'!G20</f>
        <v>849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8" t="str">
        <f t="shared" si="74"/>
        <v>30.06.2023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8" t="str">
        <f aca="true" t="shared" si="77" ref="C1261:C1294">endDate</f>
        <v>30.06.2023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8" t="str">
        <f t="shared" si="77"/>
        <v>30.06.2023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8" t="str">
        <f t="shared" si="77"/>
        <v>30.06.2023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8" t="str">
        <f t="shared" si="77"/>
        <v>30.06.2023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8" t="str">
        <f t="shared" si="77"/>
        <v>30.06.2023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8" t="str">
        <f t="shared" si="77"/>
        <v>30.06.2023</v>
      </c>
      <c r="D1266" s="99" t="s">
        <v>786</v>
      </c>
      <c r="E1266" s="99">
        <v>5</v>
      </c>
      <c r="F1266" s="99" t="s">
        <v>771</v>
      </c>
      <c r="H1266" s="483">
        <f>'Справка 8'!G27</f>
        <v>849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8" t="str">
        <f t="shared" si="77"/>
        <v>30.06.2023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8" t="str">
        <f t="shared" si="77"/>
        <v>30.06.2023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8" t="str">
        <f t="shared" si="77"/>
        <v>30.06.2023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8" t="str">
        <f t="shared" si="77"/>
        <v>30.06.2023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8" t="str">
        <f t="shared" si="77"/>
        <v>30.06.2023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8" t="str">
        <f t="shared" si="77"/>
        <v>30.06.2023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8" t="str">
        <f t="shared" si="77"/>
        <v>30.06.2023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8" t="str">
        <f t="shared" si="77"/>
        <v>30.06.2023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8" t="str">
        <f t="shared" si="77"/>
        <v>30.06.2023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8" t="str">
        <f t="shared" si="77"/>
        <v>30.06.2023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8" t="str">
        <f t="shared" si="77"/>
        <v>30.06.2023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8" t="str">
        <f t="shared" si="77"/>
        <v>30.06.2023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8" t="str">
        <f t="shared" si="77"/>
        <v>30.06.2023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8" t="str">
        <f t="shared" si="77"/>
        <v>30.06.2023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8" t="str">
        <f t="shared" si="77"/>
        <v>30.06.2023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8" t="str">
        <f t="shared" si="77"/>
        <v>30.06.2023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8" t="str">
        <f t="shared" si="77"/>
        <v>30.06.2023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8" t="str">
        <f t="shared" si="77"/>
        <v>30.06.2023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8" t="str">
        <f t="shared" si="77"/>
        <v>30.06.2023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8" t="str">
        <f t="shared" si="77"/>
        <v>30.06.2023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8" t="str">
        <f t="shared" si="77"/>
        <v>30.06.2023</v>
      </c>
      <c r="D1287" s="99" t="s">
        <v>772</v>
      </c>
      <c r="E1287" s="99">
        <v>7</v>
      </c>
      <c r="F1287" s="99" t="s">
        <v>762</v>
      </c>
      <c r="H1287" s="483">
        <f>'Справка 8'!I20</f>
        <v>50106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8" t="str">
        <f t="shared" si="77"/>
        <v>30.06.2023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8" t="str">
        <f t="shared" si="77"/>
        <v>30.06.2023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8" t="str">
        <f t="shared" si="77"/>
        <v>30.06.2023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8" t="str">
        <f t="shared" si="77"/>
        <v>30.06.2023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8" t="str">
        <f t="shared" si="77"/>
        <v>30.06.2023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8" t="str">
        <f t="shared" si="77"/>
        <v>30.06.2023</v>
      </c>
      <c r="D1293" s="99" t="s">
        <v>784</v>
      </c>
      <c r="E1293" s="99">
        <v>7</v>
      </c>
      <c r="F1293" s="99" t="s">
        <v>783</v>
      </c>
      <c r="H1293" s="483">
        <f>'Справка 8'!I26</f>
        <v>6343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8" t="str">
        <f t="shared" si="77"/>
        <v>30.06.2023</v>
      </c>
      <c r="D1294" s="99" t="s">
        <v>786</v>
      </c>
      <c r="E1294" s="99">
        <v>7</v>
      </c>
      <c r="F1294" s="99" t="s">
        <v>771</v>
      </c>
      <c r="H1294" s="483">
        <f>'Справка 8'!I27</f>
        <v>56449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zoomScale="85" zoomScaleNormal="85" zoomScaleSheetLayoutView="80" zoomScalePageLayoutView="0" workbookViewId="0" topLeftCell="A43">
      <selection activeCell="G86" sqref="G8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1358</v>
      </c>
      <c r="D14" s="188">
        <v>1353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5">
        <f>G12+G15+G16+G17</f>
        <v>9995</v>
      </c>
      <c r="H18" s="576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8" t="s">
        <v>52</v>
      </c>
      <c r="B20" s="90" t="s">
        <v>53</v>
      </c>
      <c r="C20" s="563">
        <f>SUM(C12:C19)</f>
        <v>1358</v>
      </c>
      <c r="D20" s="564">
        <f>SUM(D12:D19)</f>
        <v>1353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70659</v>
      </c>
      <c r="D21" s="462">
        <v>70038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79">
        <f>SUM(G23:G25)</f>
        <v>999</v>
      </c>
      <c r="H22" s="580">
        <f>SUM(H23:H25)</f>
        <v>999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3">
        <f>G20+G21+G22</f>
        <v>999</v>
      </c>
      <c r="H26" s="564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8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8698</v>
      </c>
      <c r="H28" s="562">
        <f>SUM(H29:H31)</f>
        <v>8121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8698</v>
      </c>
      <c r="H29" s="188">
        <v>8121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417</v>
      </c>
      <c r="D31" s="188">
        <v>417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97</v>
      </c>
      <c r="H32" s="188">
        <v>577</v>
      </c>
      <c r="M32" s="92"/>
    </row>
    <row r="33" spans="1:8" ht="15.75">
      <c r="A33" s="468" t="s">
        <v>99</v>
      </c>
      <c r="B33" s="91" t="s">
        <v>100</v>
      </c>
      <c r="C33" s="563">
        <f>C31+C32</f>
        <v>417</v>
      </c>
      <c r="D33" s="564">
        <f>D31+D32</f>
        <v>417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70" t="s">
        <v>104</v>
      </c>
      <c r="F34" s="89" t="s">
        <v>105</v>
      </c>
      <c r="G34" s="563">
        <f>G28+G32+G33</f>
        <v>8795</v>
      </c>
      <c r="H34" s="564">
        <f>H28+H32+H33</f>
        <v>8698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5">
        <f>G26+G18+G34</f>
        <v>19789</v>
      </c>
      <c r="H37" s="566">
        <f>H26+H18+H34</f>
        <v>19692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9643</v>
      </c>
      <c r="H40" s="549">
        <v>9624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27271</v>
      </c>
      <c r="H45" s="188">
        <v>27271</v>
      </c>
    </row>
    <row r="46" spans="1:13" ht="15.75">
      <c r="A46" s="459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15995</v>
      </c>
      <c r="H48" s="188">
        <v>17994</v>
      </c>
      <c r="M48" s="92"/>
    </row>
    <row r="49" spans="1:8" ht="15.75">
      <c r="A49" s="84" t="s">
        <v>148</v>
      </c>
      <c r="B49" s="88" t="s">
        <v>149</v>
      </c>
      <c r="C49" s="188">
        <v>924</v>
      </c>
      <c r="D49" s="187">
        <v>47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43266</v>
      </c>
      <c r="H50" s="562">
        <f>SUM(H44:H49)</f>
        <v>45265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8" t="s">
        <v>156</v>
      </c>
      <c r="B52" s="90" t="s">
        <v>157</v>
      </c>
      <c r="C52" s="563">
        <f>SUM(C48:C51)</f>
        <v>924</v>
      </c>
      <c r="D52" s="564">
        <f>SUM(D48:D51)</f>
        <v>47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2160</v>
      </c>
      <c r="H54" s="188">
        <v>2054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7">
        <f>C20+C21+C22+C28+C33+C46+C52+C54+C55</f>
        <v>73358</v>
      </c>
      <c r="D56" s="568">
        <f>D20+D21+D22+D28+D33+D46+D52+D54+D55</f>
        <v>71855</v>
      </c>
      <c r="E56" s="94" t="s">
        <v>825</v>
      </c>
      <c r="F56" s="93" t="s">
        <v>172</v>
      </c>
      <c r="G56" s="565">
        <f>G50+G52+G53+G54+G55</f>
        <v>45426</v>
      </c>
      <c r="H56" s="566">
        <f>H50+H52+H53+H54+H55</f>
        <v>47319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1000</v>
      </c>
      <c r="H59" s="188">
        <v>1000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13240</v>
      </c>
      <c r="H60" s="188">
        <v>14736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42849</v>
      </c>
      <c r="H61" s="562">
        <f>SUM(H62:H68)</f>
        <v>42406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13158</v>
      </c>
      <c r="H63" s="188">
        <v>12842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127</v>
      </c>
      <c r="H64" s="188">
        <v>208</v>
      </c>
      <c r="M64" s="92"/>
    </row>
    <row r="65" spans="1:8" ht="15.75">
      <c r="A65" s="468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>
        <v>29278</v>
      </c>
      <c r="H65" s="188">
        <v>29182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11</v>
      </c>
      <c r="H66" s="188">
        <v>16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</v>
      </c>
      <c r="H67" s="188">
        <v>4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274</v>
      </c>
      <c r="H68" s="188">
        <v>154</v>
      </c>
    </row>
    <row r="69" spans="1:8" ht="15.75">
      <c r="A69" s="84" t="s">
        <v>210</v>
      </c>
      <c r="B69" s="86" t="s">
        <v>211</v>
      </c>
      <c r="C69" s="188">
        <v>507</v>
      </c>
      <c r="D69" s="188">
        <v>7</v>
      </c>
      <c r="E69" s="192" t="s">
        <v>79</v>
      </c>
      <c r="F69" s="87" t="s">
        <v>216</v>
      </c>
      <c r="G69" s="188">
        <v>4</v>
      </c>
      <c r="H69" s="188">
        <v>44</v>
      </c>
    </row>
    <row r="70" spans="1:8" ht="15.75">
      <c r="A70" s="84" t="s">
        <v>214</v>
      </c>
      <c r="B70" s="86" t="s">
        <v>215</v>
      </c>
      <c r="C70" s="188">
        <v>1209</v>
      </c>
      <c r="D70" s="188">
        <v>1108</v>
      </c>
      <c r="E70" s="84" t="s">
        <v>219</v>
      </c>
      <c r="F70" s="87" t="s">
        <v>220</v>
      </c>
      <c r="G70" s="188">
        <v>10</v>
      </c>
      <c r="H70" s="188">
        <v>10</v>
      </c>
    </row>
    <row r="71" spans="1:8" ht="15.75">
      <c r="A71" s="84" t="s">
        <v>217</v>
      </c>
      <c r="B71" s="86" t="s">
        <v>218</v>
      </c>
      <c r="C71" s="188">
        <v>204</v>
      </c>
      <c r="D71" s="188">
        <v>5629</v>
      </c>
      <c r="E71" s="460" t="s">
        <v>47</v>
      </c>
      <c r="F71" s="89" t="s">
        <v>223</v>
      </c>
      <c r="G71" s="563">
        <f>G59+G60+G61+G69+G70</f>
        <v>57103</v>
      </c>
      <c r="H71" s="564">
        <f>H59+H60+H61+H69+H70</f>
        <v>58196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7</v>
      </c>
      <c r="D73" s="188">
        <v>4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1"/>
      <c r="H74" s="587"/>
    </row>
    <row r="75" spans="1:8" ht="15.75">
      <c r="A75" s="84" t="s">
        <v>228</v>
      </c>
      <c r="B75" s="86" t="s">
        <v>229</v>
      </c>
      <c r="C75" s="188">
        <v>22</v>
      </c>
      <c r="D75" s="188">
        <v>521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3">
        <f>SUM(C68:C75)</f>
        <v>1949</v>
      </c>
      <c r="D76" s="564">
        <f>SUM(D68:D75)</f>
        <v>7269</v>
      </c>
      <c r="E76" s="538"/>
      <c r="F76" s="539"/>
      <c r="G76" s="561"/>
      <c r="H76" s="587"/>
    </row>
    <row r="77" spans="1:8" ht="15.75">
      <c r="A77" s="84"/>
      <c r="B77" s="86"/>
      <c r="C77" s="561"/>
      <c r="D77" s="562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56449</v>
      </c>
      <c r="D79" s="562">
        <f>SUM(D80:D82)</f>
        <v>55553</v>
      </c>
      <c r="E79" s="196" t="s">
        <v>824</v>
      </c>
      <c r="F79" s="93" t="s">
        <v>241</v>
      </c>
      <c r="G79" s="565">
        <f>G71+G73+G75+G77</f>
        <v>57103</v>
      </c>
      <c r="H79" s="566">
        <f>H71+H73+H75+H77</f>
        <v>58196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56449</v>
      </c>
      <c r="D82" s="188">
        <v>55553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8" t="s">
        <v>249</v>
      </c>
      <c r="B85" s="90" t="s">
        <v>250</v>
      </c>
      <c r="C85" s="563">
        <f>C84+C83+C79</f>
        <v>56449</v>
      </c>
      <c r="D85" s="564">
        <f>D84+D83+D79</f>
        <v>55553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151</v>
      </c>
      <c r="D89" s="188">
        <v>145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8" t="s">
        <v>823</v>
      </c>
      <c r="B92" s="90" t="s">
        <v>260</v>
      </c>
      <c r="C92" s="563">
        <f>SUM(C88:C91)</f>
        <v>152</v>
      </c>
      <c r="D92" s="564">
        <f>SUM(D88:D91)</f>
        <v>146</v>
      </c>
      <c r="E92" s="195"/>
      <c r="F92" s="97"/>
      <c r="G92" s="588"/>
      <c r="H92" s="589"/>
      <c r="M92" s="92"/>
    </row>
    <row r="93" spans="1:8" ht="15.75">
      <c r="A93" s="459" t="s">
        <v>261</v>
      </c>
      <c r="B93" s="90" t="s">
        <v>262</v>
      </c>
      <c r="C93" s="464">
        <v>53</v>
      </c>
      <c r="D93" s="464">
        <v>8</v>
      </c>
      <c r="E93" s="195"/>
      <c r="F93" s="97"/>
      <c r="G93" s="588"/>
      <c r="H93" s="589"/>
    </row>
    <row r="94" spans="1:13" ht="16.5" thickBot="1">
      <c r="A94" s="476" t="s">
        <v>263</v>
      </c>
      <c r="B94" s="217" t="s">
        <v>264</v>
      </c>
      <c r="C94" s="567">
        <f>C65+C76+C85+C92+C93</f>
        <v>58603</v>
      </c>
      <c r="D94" s="568">
        <f>D65+D76+D85+D92+D93</f>
        <v>62976</v>
      </c>
      <c r="E94" s="218"/>
      <c r="F94" s="219"/>
      <c r="G94" s="590"/>
      <c r="H94" s="591"/>
      <c r="M94" s="92"/>
    </row>
    <row r="95" spans="1:8" ht="32.25" thickBot="1">
      <c r="A95" s="473" t="s">
        <v>265</v>
      </c>
      <c r="B95" s="474" t="s">
        <v>266</v>
      </c>
      <c r="C95" s="569">
        <f>C94+C56</f>
        <v>131961</v>
      </c>
      <c r="D95" s="570">
        <f>D94+D56</f>
        <v>134831</v>
      </c>
      <c r="E95" s="220" t="s">
        <v>916</v>
      </c>
      <c r="F95" s="475" t="s">
        <v>268</v>
      </c>
      <c r="G95" s="569">
        <f>G37+G40+G56+G79</f>
        <v>131961</v>
      </c>
      <c r="H95" s="570">
        <f>H37+H40+H56+H79</f>
        <v>134831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69" t="str">
        <f>pdeReportingDate</f>
        <v>29.08.2023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Сузан Басри-Червенска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952</v>
      </c>
      <c r="C103" s="668"/>
      <c r="D103" s="668"/>
      <c r="E103" s="668"/>
      <c r="M103" s="92"/>
    </row>
    <row r="104" spans="1:5" ht="21.75" customHeight="1">
      <c r="A104" s="660"/>
      <c r="B104" s="668" t="s">
        <v>952</v>
      </c>
      <c r="C104" s="668"/>
      <c r="D104" s="668"/>
      <c r="E104" s="668"/>
    </row>
    <row r="105" spans="1:13" ht="21.75" customHeight="1">
      <c r="A105" s="660"/>
      <c r="B105" s="668" t="s">
        <v>952</v>
      </c>
      <c r="C105" s="668"/>
      <c r="D105" s="668"/>
      <c r="E105" s="668"/>
      <c r="M105" s="92"/>
    </row>
    <row r="106" spans="1:5" ht="21.75" customHeight="1">
      <c r="A106" s="660"/>
      <c r="B106" s="668" t="s">
        <v>952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8</v>
      </c>
      <c r="D12" s="306">
        <v>8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143</v>
      </c>
      <c r="D13" s="306">
        <v>111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2</v>
      </c>
      <c r="D14" s="306">
        <v>1</v>
      </c>
      <c r="E14" s="236" t="s">
        <v>285</v>
      </c>
      <c r="F14" s="231" t="s">
        <v>286</v>
      </c>
      <c r="G14" s="306">
        <v>600</v>
      </c>
      <c r="H14" s="306">
        <v>96</v>
      </c>
    </row>
    <row r="15" spans="1:8" ht="15.75">
      <c r="A15" s="185" t="s">
        <v>287</v>
      </c>
      <c r="B15" s="181" t="s">
        <v>288</v>
      </c>
      <c r="C15" s="306">
        <v>82</v>
      </c>
      <c r="D15" s="306">
        <v>80</v>
      </c>
      <c r="E15" s="236" t="s">
        <v>79</v>
      </c>
      <c r="F15" s="231" t="s">
        <v>289</v>
      </c>
      <c r="G15" s="306">
        <v>557</v>
      </c>
      <c r="H15" s="306">
        <v>1300</v>
      </c>
    </row>
    <row r="16" spans="1:8" ht="15.75">
      <c r="A16" s="185" t="s">
        <v>290</v>
      </c>
      <c r="B16" s="181" t="s">
        <v>291</v>
      </c>
      <c r="C16" s="306">
        <v>16</v>
      </c>
      <c r="D16" s="306">
        <v>16</v>
      </c>
      <c r="E16" s="227" t="s">
        <v>52</v>
      </c>
      <c r="F16" s="255" t="s">
        <v>292</v>
      </c>
      <c r="G16" s="594">
        <f>SUM(G12:G15)</f>
        <v>1157</v>
      </c>
      <c r="H16" s="595">
        <f>SUM(H12:H15)</f>
        <v>1396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6">
        <v>195</v>
      </c>
      <c r="D19" s="306">
        <v>187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446</v>
      </c>
      <c r="D22" s="595">
        <f>SUM(D12:D18)+D19</f>
        <v>403</v>
      </c>
      <c r="E22" s="185" t="s">
        <v>309</v>
      </c>
      <c r="F22" s="228" t="s">
        <v>310</v>
      </c>
      <c r="G22" s="306">
        <v>103</v>
      </c>
      <c r="H22" s="306">
        <v>39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10</v>
      </c>
    </row>
    <row r="25" spans="1:8" ht="31.5">
      <c r="A25" s="185" t="s">
        <v>316</v>
      </c>
      <c r="B25" s="228" t="s">
        <v>317</v>
      </c>
      <c r="C25" s="306">
        <v>1543</v>
      </c>
      <c r="D25" s="306">
        <v>1447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1135</v>
      </c>
      <c r="H26" s="306">
        <v>1242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4">
        <f>SUM(G22:G26)</f>
        <v>1238</v>
      </c>
      <c r="H27" s="595">
        <f>SUM(H22:H26)</f>
        <v>1291</v>
      </c>
    </row>
    <row r="28" spans="1:8" ht="15.75">
      <c r="A28" s="185" t="s">
        <v>79</v>
      </c>
      <c r="B28" s="228" t="s">
        <v>327</v>
      </c>
      <c r="C28" s="306">
        <v>184</v>
      </c>
      <c r="D28" s="306">
        <v>148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1727</v>
      </c>
      <c r="D29" s="595">
        <f>SUM(D25:D28)</f>
        <v>1595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2173</v>
      </c>
      <c r="D31" s="601">
        <f>D29+D22</f>
        <v>1998</v>
      </c>
      <c r="E31" s="242" t="s">
        <v>800</v>
      </c>
      <c r="F31" s="257" t="s">
        <v>331</v>
      </c>
      <c r="G31" s="244">
        <f>G16+G18+G27</f>
        <v>2395</v>
      </c>
      <c r="H31" s="245">
        <f>H16+H18+H27</f>
        <v>2687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222</v>
      </c>
      <c r="D33" s="235">
        <f>IF((H31-D31)&gt;0,H31-D31,0)</f>
        <v>689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2">
        <f>C31-C34+C35</f>
        <v>2173</v>
      </c>
      <c r="D36" s="603">
        <f>D31-D34+D35</f>
        <v>1998</v>
      </c>
      <c r="E36" s="253" t="s">
        <v>346</v>
      </c>
      <c r="F36" s="247" t="s">
        <v>347</v>
      </c>
      <c r="G36" s="258">
        <f>G35-G34+G31</f>
        <v>2395</v>
      </c>
      <c r="H36" s="259">
        <f>H35-H34+H31</f>
        <v>2687</v>
      </c>
    </row>
    <row r="37" spans="1:8" ht="15.75">
      <c r="A37" s="252" t="s">
        <v>348</v>
      </c>
      <c r="B37" s="222" t="s">
        <v>349</v>
      </c>
      <c r="C37" s="600">
        <f>IF((G36-C36)&gt;0,G36-C36,0)</f>
        <v>222</v>
      </c>
      <c r="D37" s="601">
        <f>IF((H36-D36)&gt;0,H36-D36,0)</f>
        <v>689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106</v>
      </c>
      <c r="D38" s="595">
        <f>D39+D40+D41</f>
        <v>100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106</v>
      </c>
      <c r="D40" s="307">
        <v>100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116</v>
      </c>
      <c r="D42" s="235">
        <f>+IF((H36-D36-D38)&gt;0,H36-D36-D38,0)</f>
        <v>589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19</v>
      </c>
      <c r="D43" s="306">
        <v>100</v>
      </c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97</v>
      </c>
      <c r="D44" s="259">
        <f>IF(H42=0,IF(D42-D43&gt;0,D42-D43+H43,0),IF(H42-H43&lt;0,H43-H42+D42,0))</f>
        <v>489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2395</v>
      </c>
      <c r="D45" s="597">
        <f>D36+D38+D42</f>
        <v>2687</v>
      </c>
      <c r="E45" s="261" t="s">
        <v>373</v>
      </c>
      <c r="F45" s="263" t="s">
        <v>374</v>
      </c>
      <c r="G45" s="596">
        <f>G42+G36</f>
        <v>2395</v>
      </c>
      <c r="H45" s="597">
        <f>H42+H36</f>
        <v>2687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69" t="str">
        <f>pdeReportingDate</f>
        <v>29.08.2023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Сузан Басри-Червенска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0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0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0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0"/>
      <c r="B59" s="668"/>
      <c r="C59" s="668"/>
      <c r="D59" s="668"/>
      <c r="E59" s="668"/>
      <c r="F59" s="542"/>
      <c r="G59" s="44"/>
      <c r="H59" s="41"/>
    </row>
    <row r="60" spans="1:8" ht="15.75">
      <c r="A60" s="660"/>
      <c r="B60" s="668"/>
      <c r="C60" s="668"/>
      <c r="D60" s="668"/>
      <c r="E60" s="668"/>
      <c r="F60" s="542"/>
      <c r="G60" s="44"/>
      <c r="H60" s="41"/>
    </row>
    <row r="61" spans="1:8" ht="15.75">
      <c r="A61" s="660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20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2996</v>
      </c>
      <c r="D11" s="188">
        <v>2107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-514</v>
      </c>
      <c r="D12" s="188">
        <v>-190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-2361</v>
      </c>
      <c r="D13" s="188">
        <v>4969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-101</v>
      </c>
      <c r="D14" s="188">
        <v>-92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-157</v>
      </c>
      <c r="D15" s="188">
        <v>-446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</v>
      </c>
      <c r="D20" s="188">
        <v>92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-123</v>
      </c>
      <c r="D21" s="625">
        <f>SUM(D11:D20)</f>
        <v>6440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-4890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4890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4890</v>
      </c>
      <c r="D33" s="625">
        <f>SUM(D23:D32)</f>
        <v>-4890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3202</v>
      </c>
      <c r="D37" s="188">
        <v>3023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-7040</v>
      </c>
      <c r="D38" s="188">
        <v>-3986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-917</v>
      </c>
      <c r="D40" s="188">
        <v>-559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-6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-4761</v>
      </c>
      <c r="D43" s="627">
        <f>SUM(D35:D42)</f>
        <v>-1523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</v>
      </c>
      <c r="D44" s="298">
        <f>D43+D33+D21</f>
        <v>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146</v>
      </c>
      <c r="D45" s="299">
        <v>83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152</v>
      </c>
      <c r="D46" s="301">
        <f>D45+D44</f>
        <v>110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152</v>
      </c>
      <c r="D47" s="289">
        <v>110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9" t="str">
        <f>pdeReportingDate</f>
        <v>29.08.2023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Сузан Басри-Червенска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0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0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0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0"/>
      <c r="B63" s="668"/>
      <c r="C63" s="668"/>
      <c r="D63" s="668"/>
      <c r="E63" s="668"/>
      <c r="F63" s="542"/>
      <c r="G63" s="44"/>
      <c r="H63" s="41"/>
    </row>
    <row r="64" spans="1:8" ht="15.75">
      <c r="A64" s="660"/>
      <c r="B64" s="668"/>
      <c r="C64" s="668"/>
      <c r="D64" s="668"/>
      <c r="E64" s="668"/>
      <c r="F64" s="542"/>
      <c r="G64" s="44"/>
      <c r="H64" s="41"/>
    </row>
    <row r="65" spans="1:8" ht="15.75">
      <c r="A65" s="660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0">
        <f>'1-Баланс'!H18</f>
        <v>9995</v>
      </c>
      <c r="D13" s="550">
        <f>'1-Баланс'!H20</f>
        <v>0</v>
      </c>
      <c r="E13" s="550">
        <f>'1-Баланс'!H21</f>
        <v>0</v>
      </c>
      <c r="F13" s="550">
        <f>'1-Баланс'!H23</f>
        <v>999</v>
      </c>
      <c r="G13" s="550">
        <f>'1-Баланс'!H24</f>
        <v>0</v>
      </c>
      <c r="H13" s="551"/>
      <c r="I13" s="550">
        <f>'1-Баланс'!H29+'1-Баланс'!H32</f>
        <v>8698</v>
      </c>
      <c r="J13" s="550">
        <f>'1-Баланс'!H30+'1-Баланс'!H33</f>
        <v>0</v>
      </c>
      <c r="K13" s="551"/>
      <c r="L13" s="550">
        <f>SUM(C13:K13)</f>
        <v>19692</v>
      </c>
      <c r="M13" s="552">
        <f>'1-Баланс'!H40</f>
        <v>9624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0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0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19">
        <f>C13+C14</f>
        <v>9995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999</v>
      </c>
      <c r="G17" s="619">
        <f t="shared" si="2"/>
        <v>0</v>
      </c>
      <c r="H17" s="619">
        <f t="shared" si="2"/>
        <v>0</v>
      </c>
      <c r="I17" s="619">
        <f t="shared" si="2"/>
        <v>8698</v>
      </c>
      <c r="J17" s="619">
        <f t="shared" si="2"/>
        <v>0</v>
      </c>
      <c r="K17" s="619">
        <f t="shared" si="2"/>
        <v>0</v>
      </c>
      <c r="L17" s="550">
        <f t="shared" si="1"/>
        <v>19692</v>
      </c>
      <c r="M17" s="620">
        <f t="shared" si="2"/>
        <v>9624</v>
      </c>
      <c r="N17" s="160"/>
    </row>
    <row r="18" spans="1:14" ht="15.75">
      <c r="A18" s="515" t="s">
        <v>477</v>
      </c>
      <c r="B18" s="516" t="s">
        <v>478</v>
      </c>
      <c r="C18" s="621"/>
      <c r="D18" s="621"/>
      <c r="E18" s="621"/>
      <c r="F18" s="621"/>
      <c r="G18" s="621"/>
      <c r="H18" s="621"/>
      <c r="I18" s="550">
        <f>+'1-Баланс'!G32</f>
        <v>97</v>
      </c>
      <c r="J18" s="550">
        <f>+'1-Баланс'!G33</f>
        <v>0</v>
      </c>
      <c r="K18" s="551"/>
      <c r="L18" s="550">
        <f t="shared" si="1"/>
        <v>97</v>
      </c>
      <c r="M18" s="604">
        <f>+'2-Отчет за доходите'!C43-'2-Отчет за доходите'!G43</f>
        <v>19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0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0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0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0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0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0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0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0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0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19">
        <f>C19+C22+C23+C26+C30+C29+C17+C18</f>
        <v>9995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999</v>
      </c>
      <c r="G31" s="619">
        <f t="shared" si="6"/>
        <v>0</v>
      </c>
      <c r="H31" s="619">
        <f t="shared" si="6"/>
        <v>0</v>
      </c>
      <c r="I31" s="619">
        <f t="shared" si="6"/>
        <v>8795</v>
      </c>
      <c r="J31" s="619">
        <f t="shared" si="6"/>
        <v>0</v>
      </c>
      <c r="K31" s="619">
        <f t="shared" si="6"/>
        <v>0</v>
      </c>
      <c r="L31" s="550">
        <f t="shared" si="1"/>
        <v>19789</v>
      </c>
      <c r="M31" s="620">
        <f t="shared" si="6"/>
        <v>9643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0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8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3">
        <f aca="true" t="shared" si="7" ref="C34:K34">C31+C32+C33</f>
        <v>9995</v>
      </c>
      <c r="D34" s="553">
        <f t="shared" si="7"/>
        <v>0</v>
      </c>
      <c r="E34" s="553">
        <f t="shared" si="7"/>
        <v>0</v>
      </c>
      <c r="F34" s="553">
        <f t="shared" si="7"/>
        <v>999</v>
      </c>
      <c r="G34" s="553">
        <f t="shared" si="7"/>
        <v>0</v>
      </c>
      <c r="H34" s="553">
        <f t="shared" si="7"/>
        <v>0</v>
      </c>
      <c r="I34" s="553">
        <f t="shared" si="7"/>
        <v>8795</v>
      </c>
      <c r="J34" s="553">
        <f t="shared" si="7"/>
        <v>0</v>
      </c>
      <c r="K34" s="553">
        <f t="shared" si="7"/>
        <v>0</v>
      </c>
      <c r="L34" s="617">
        <f t="shared" si="1"/>
        <v>19789</v>
      </c>
      <c r="M34" s="554">
        <f>M31+M32+M33</f>
        <v>9643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69" t="str">
        <f>pdeReportingDate</f>
        <v>29.08.2023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Сузан Басри-Червенска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0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0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0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1413</v>
      </c>
      <c r="E13" s="318">
        <v>7</v>
      </c>
      <c r="F13" s="318"/>
      <c r="G13" s="319">
        <f t="shared" si="2"/>
        <v>1420</v>
      </c>
      <c r="H13" s="318"/>
      <c r="I13" s="318"/>
      <c r="J13" s="319">
        <f t="shared" si="3"/>
        <v>1420</v>
      </c>
      <c r="K13" s="318">
        <v>60</v>
      </c>
      <c r="L13" s="318">
        <v>2</v>
      </c>
      <c r="M13" s="318"/>
      <c r="N13" s="319">
        <f t="shared" si="4"/>
        <v>62</v>
      </c>
      <c r="O13" s="318"/>
      <c r="P13" s="318"/>
      <c r="Q13" s="319">
        <f t="shared" si="0"/>
        <v>62</v>
      </c>
      <c r="R13" s="330">
        <f t="shared" si="1"/>
        <v>1358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1413</v>
      </c>
      <c r="E19" s="320">
        <f>SUM(E11:E18)</f>
        <v>7</v>
      </c>
      <c r="F19" s="320">
        <f>SUM(F11:F18)</f>
        <v>0</v>
      </c>
      <c r="G19" s="319">
        <f t="shared" si="2"/>
        <v>1420</v>
      </c>
      <c r="H19" s="320">
        <f>SUM(H11:H18)</f>
        <v>0</v>
      </c>
      <c r="I19" s="320">
        <f>SUM(I11:I18)</f>
        <v>0</v>
      </c>
      <c r="J19" s="319">
        <f t="shared" si="3"/>
        <v>1420</v>
      </c>
      <c r="K19" s="320">
        <f>SUM(K11:K18)</f>
        <v>60</v>
      </c>
      <c r="L19" s="320">
        <f>SUM(L11:L18)</f>
        <v>2</v>
      </c>
      <c r="M19" s="320">
        <f>SUM(M11:M18)</f>
        <v>0</v>
      </c>
      <c r="N19" s="319">
        <f t="shared" si="4"/>
        <v>62</v>
      </c>
      <c r="O19" s="320">
        <f>SUM(O11:O18)</f>
        <v>0</v>
      </c>
      <c r="P19" s="320">
        <f>SUM(P11:P18)</f>
        <v>0</v>
      </c>
      <c r="Q19" s="319">
        <f t="shared" si="0"/>
        <v>62</v>
      </c>
      <c r="R19" s="330">
        <f t="shared" si="1"/>
        <v>1358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70038</v>
      </c>
      <c r="E20" s="318">
        <v>102</v>
      </c>
      <c r="F20" s="318"/>
      <c r="G20" s="319">
        <f t="shared" si="2"/>
        <v>70140</v>
      </c>
      <c r="H20" s="318">
        <v>519</v>
      </c>
      <c r="I20" s="318"/>
      <c r="J20" s="319">
        <f t="shared" si="3"/>
        <v>70659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70659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5">
        <f t="shared" si="2"/>
        <v>0</v>
      </c>
      <c r="H40" s="320">
        <f t="shared" si="10"/>
        <v>0</v>
      </c>
      <c r="I40" s="320">
        <f t="shared" si="10"/>
        <v>0</v>
      </c>
      <c r="J40" s="665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5">
        <f t="shared" si="4"/>
        <v>0</v>
      </c>
      <c r="O40" s="320">
        <f t="shared" si="10"/>
        <v>0</v>
      </c>
      <c r="P40" s="320">
        <f t="shared" si="10"/>
        <v>0</v>
      </c>
      <c r="Q40" s="665">
        <f t="shared" si="7"/>
        <v>0</v>
      </c>
      <c r="R40" s="666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726</v>
      </c>
      <c r="E41" s="318"/>
      <c r="F41" s="318"/>
      <c r="G41" s="319">
        <f t="shared" si="2"/>
        <v>726</v>
      </c>
      <c r="H41" s="318"/>
      <c r="I41" s="318"/>
      <c r="J41" s="319">
        <f t="shared" si="3"/>
        <v>726</v>
      </c>
      <c r="K41" s="318">
        <v>309</v>
      </c>
      <c r="L41" s="318"/>
      <c r="M41" s="318"/>
      <c r="N41" s="319">
        <f t="shared" si="4"/>
        <v>309</v>
      </c>
      <c r="O41" s="318"/>
      <c r="P41" s="318"/>
      <c r="Q41" s="319">
        <f t="shared" si="7"/>
        <v>309</v>
      </c>
      <c r="R41" s="330">
        <f t="shared" si="8"/>
        <v>417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72177</v>
      </c>
      <c r="E42" s="339">
        <f>E19+E20+E21+E27+E40+E41</f>
        <v>109</v>
      </c>
      <c r="F42" s="339">
        <f aca="true" t="shared" si="11" ref="F42:R42">F19+F20+F21+F27+F40+F41</f>
        <v>0</v>
      </c>
      <c r="G42" s="339">
        <f t="shared" si="11"/>
        <v>72286</v>
      </c>
      <c r="H42" s="339">
        <f t="shared" si="11"/>
        <v>519</v>
      </c>
      <c r="I42" s="339">
        <f t="shared" si="11"/>
        <v>0</v>
      </c>
      <c r="J42" s="339">
        <f t="shared" si="11"/>
        <v>72805</v>
      </c>
      <c r="K42" s="339">
        <f t="shared" si="11"/>
        <v>369</v>
      </c>
      <c r="L42" s="339">
        <f t="shared" si="11"/>
        <v>2</v>
      </c>
      <c r="M42" s="339">
        <f t="shared" si="11"/>
        <v>0</v>
      </c>
      <c r="N42" s="339">
        <f t="shared" si="11"/>
        <v>371</v>
      </c>
      <c r="O42" s="339">
        <f t="shared" si="11"/>
        <v>0</v>
      </c>
      <c r="P42" s="339">
        <f t="shared" si="11"/>
        <v>0</v>
      </c>
      <c r="Q42" s="339">
        <f t="shared" si="11"/>
        <v>371</v>
      </c>
      <c r="R42" s="340">
        <f t="shared" si="11"/>
        <v>72434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69" t="str">
        <f>pdeReportingDate</f>
        <v>29.08.2023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Сузан Басри-Червенска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0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0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0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0"/>
      <c r="C54" s="668"/>
      <c r="D54" s="668"/>
      <c r="E54" s="668"/>
      <c r="F54" s="668"/>
      <c r="G54" s="542"/>
      <c r="H54" s="44"/>
      <c r="I54" s="41"/>
    </row>
    <row r="55" spans="2:9" ht="15.75">
      <c r="B55" s="660"/>
      <c r="C55" s="668"/>
      <c r="D55" s="668"/>
      <c r="E55" s="668"/>
      <c r="F55" s="668"/>
      <c r="G55" s="542"/>
      <c r="H55" s="44"/>
      <c r="I55" s="41"/>
    </row>
    <row r="56" spans="2:9" ht="15.75">
      <c r="B56" s="660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924</v>
      </c>
      <c r="D17" s="358"/>
      <c r="E17" s="359">
        <f t="shared" si="0"/>
        <v>924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924</v>
      </c>
      <c r="D21" s="430">
        <f>D13+D17+D18</f>
        <v>0</v>
      </c>
      <c r="E21" s="431">
        <f>E13+E17+E18</f>
        <v>924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507</v>
      </c>
      <c r="D30" s="188">
        <f>+C30</f>
        <v>507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1209</v>
      </c>
      <c r="D31" s="188">
        <f>+C31</f>
        <v>1209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204</v>
      </c>
      <c r="D32" s="188">
        <f>+C32</f>
        <v>204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7</v>
      </c>
      <c r="D35" s="352">
        <f>SUM(D36:D39)</f>
        <v>7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7</v>
      </c>
      <c r="D37" s="188">
        <f>+C37</f>
        <v>7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22</v>
      </c>
      <c r="D40" s="352">
        <f>SUM(D41:D44)</f>
        <v>22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22</v>
      </c>
      <c r="D44" s="188">
        <f>+C44</f>
        <v>22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1949</v>
      </c>
      <c r="D45" s="428">
        <f>D26+D30+D31+D33+D32+D34+D35+D40</f>
        <v>1949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2873</v>
      </c>
      <c r="D46" s="434">
        <f>D45+D23+D21+D11</f>
        <v>1949</v>
      </c>
      <c r="E46" s="435">
        <f>E45+E23+E21+E11</f>
        <v>924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27271</v>
      </c>
      <c r="D58" s="129">
        <f>D59+D61</f>
        <v>0</v>
      </c>
      <c r="E58" s="127">
        <f t="shared" si="1"/>
        <v>27271</v>
      </c>
      <c r="F58" s="388">
        <f>F59+F61</f>
        <v>44090</v>
      </c>
    </row>
    <row r="59" spans="1:6" ht="15.75">
      <c r="A59" s="360" t="s">
        <v>671</v>
      </c>
      <c r="B59" s="126" t="s">
        <v>672</v>
      </c>
      <c r="C59" s="188">
        <f>+'1-Баланс'!G45</f>
        <v>27271</v>
      </c>
      <c r="D59" s="188"/>
      <c r="E59" s="127">
        <f t="shared" si="1"/>
        <v>27271</v>
      </c>
      <c r="F59" s="187">
        <v>44090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+'1-Баланс'!G48</f>
        <v>15995</v>
      </c>
      <c r="D65" s="188"/>
      <c r="E65" s="127">
        <f t="shared" si="1"/>
        <v>15995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43266</v>
      </c>
      <c r="D68" s="425">
        <f>D54+D58+D63+D64+D65+D66</f>
        <v>0</v>
      </c>
      <c r="E68" s="426">
        <f t="shared" si="1"/>
        <v>43266</v>
      </c>
      <c r="F68" s="427">
        <f>F54+F58+F63+F64+F65+F66</f>
        <v>44090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2160</v>
      </c>
      <c r="D70" s="188"/>
      <c r="E70" s="127">
        <f t="shared" si="1"/>
        <v>2160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1000</v>
      </c>
      <c r="D77" s="129">
        <f>D78+D80</f>
        <v>1000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1000</v>
      </c>
      <c r="D78" s="188">
        <f>+C78</f>
        <v>1000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13240</v>
      </c>
      <c r="D82" s="129">
        <f>SUM(D83:D86)</f>
        <v>13240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10716</v>
      </c>
      <c r="D84" s="188">
        <f aca="true" t="shared" si="2" ref="D84:D91">+C84</f>
        <v>10716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f>+'1-Баланс'!G60-'Справка 7'!C84</f>
        <v>2524</v>
      </c>
      <c r="D85" s="188">
        <f t="shared" si="2"/>
        <v>2524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42849</v>
      </c>
      <c r="D87" s="125">
        <f>SUM(D88:D92)+D96</f>
        <v>42849</v>
      </c>
      <c r="E87" s="125">
        <f>SUM(E88:E92)+E96</f>
        <v>0</v>
      </c>
      <c r="F87" s="387">
        <f>SUM(F88:F92)+F96</f>
        <v>27950</v>
      </c>
    </row>
    <row r="88" spans="1:6" ht="15.75">
      <c r="A88" s="360" t="s">
        <v>719</v>
      </c>
      <c r="B88" s="126" t="s">
        <v>720</v>
      </c>
      <c r="C88" s="188">
        <f>'1-Баланс'!G63</f>
        <v>13158</v>
      </c>
      <c r="D88" s="188">
        <f t="shared" si="2"/>
        <v>13158</v>
      </c>
      <c r="E88" s="127">
        <f t="shared" si="1"/>
        <v>0</v>
      </c>
      <c r="F88" s="187">
        <v>27950</v>
      </c>
    </row>
    <row r="89" spans="1:6" ht="15.75">
      <c r="A89" s="360" t="s">
        <v>721</v>
      </c>
      <c r="B89" s="126" t="s">
        <v>722</v>
      </c>
      <c r="C89" s="188">
        <f>'1-Баланс'!G64</f>
        <v>127</v>
      </c>
      <c r="D89" s="188">
        <f t="shared" si="2"/>
        <v>127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29278</v>
      </c>
      <c r="D90" s="188">
        <f t="shared" si="2"/>
        <v>29278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11</v>
      </c>
      <c r="D91" s="188">
        <f t="shared" si="2"/>
        <v>11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274</v>
      </c>
      <c r="D92" s="129">
        <f>SUM(D93:D95)</f>
        <v>274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274</v>
      </c>
      <c r="D95" s="188">
        <f>+C95</f>
        <v>274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1</v>
      </c>
      <c r="D96" s="188">
        <f>+C96</f>
        <v>1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4</v>
      </c>
      <c r="D97" s="188">
        <f>+C97</f>
        <v>4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57093</v>
      </c>
      <c r="D98" s="423">
        <f>D87+D82+D77+D73+D97</f>
        <v>57093</v>
      </c>
      <c r="E98" s="423">
        <f>E87+E82+E77+E73+E97</f>
        <v>0</v>
      </c>
      <c r="F98" s="424">
        <f>F87+F82+F77+F73+F97</f>
        <v>27950</v>
      </c>
    </row>
    <row r="99" spans="1:6" ht="16.5" thickBot="1">
      <c r="A99" s="402" t="s">
        <v>739</v>
      </c>
      <c r="B99" s="403" t="s">
        <v>740</v>
      </c>
      <c r="C99" s="417">
        <f>C98+C70+C68</f>
        <v>102519</v>
      </c>
      <c r="D99" s="417">
        <f>D98+D70+D68</f>
        <v>57093</v>
      </c>
      <c r="E99" s="417">
        <f>E98+E70+E68</f>
        <v>45426</v>
      </c>
      <c r="F99" s="418">
        <f>F98+F70+F68</f>
        <v>72040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>
        <v>10</v>
      </c>
      <c r="D104" s="207"/>
      <c r="E104" s="207"/>
      <c r="F104" s="411">
        <f>C104+D104-E104</f>
        <v>10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10</v>
      </c>
      <c r="D107" s="415">
        <f>SUM(D104:D106)</f>
        <v>0</v>
      </c>
      <c r="E107" s="415">
        <f>SUM(E104:E106)</f>
        <v>0</v>
      </c>
      <c r="F107" s="416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9" t="str">
        <f>pdeReportingDate</f>
        <v>29.08.2023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Сузан Басри-Червенска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952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952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952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952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515828851</v>
      </c>
      <c r="D20" s="439"/>
      <c r="E20" s="439"/>
      <c r="F20" s="439">
        <v>49257</v>
      </c>
      <c r="G20" s="439">
        <v>849</v>
      </c>
      <c r="H20" s="439"/>
      <c r="I20" s="440">
        <f t="shared" si="0"/>
        <v>50106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464595</v>
      </c>
      <c r="D26" s="439"/>
      <c r="E26" s="439"/>
      <c r="F26" s="439">
        <v>6343</v>
      </c>
      <c r="G26" s="439"/>
      <c r="H26" s="439"/>
      <c r="I26" s="440">
        <f t="shared" si="0"/>
        <v>6343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516293446</v>
      </c>
      <c r="D27" s="446">
        <f t="shared" si="2"/>
        <v>0</v>
      </c>
      <c r="E27" s="446">
        <f t="shared" si="2"/>
        <v>0</v>
      </c>
      <c r="F27" s="446">
        <f t="shared" si="2"/>
        <v>55600</v>
      </c>
      <c r="G27" s="446">
        <f t="shared" si="2"/>
        <v>849</v>
      </c>
      <c r="H27" s="446">
        <f t="shared" si="2"/>
        <v>0</v>
      </c>
      <c r="I27" s="447">
        <f t="shared" si="0"/>
        <v>56449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69" t="str">
        <f>pdeReportingDate</f>
        <v>29.08.2023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Сузан Басри-Червенска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01.01.2023 г. до 30.06.2023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131961</v>
      </c>
      <c r="D6" s="641">
        <f aca="true" t="shared" si="0" ref="D6:D15">C6-E6</f>
        <v>0</v>
      </c>
      <c r="E6" s="640">
        <f>'1-Баланс'!G95</f>
        <v>131961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19789</v>
      </c>
      <c r="D7" s="641">
        <f t="shared" si="0"/>
        <v>9794</v>
      </c>
      <c r="E7" s="640">
        <f>'1-Баланс'!G18</f>
        <v>9995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97</v>
      </c>
      <c r="D8" s="641">
        <f t="shared" si="0"/>
        <v>0</v>
      </c>
      <c r="E8" s="640">
        <f>ABS('2-Отчет за доходите'!C44)-ABS('2-Отчет за доходите'!G44)</f>
        <v>97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146</v>
      </c>
      <c r="D9" s="641">
        <f t="shared" si="0"/>
        <v>0</v>
      </c>
      <c r="E9" s="640">
        <f>'3-Отчет за паричния поток'!C45</f>
        <v>146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152</v>
      </c>
      <c r="D10" s="641">
        <f t="shared" si="0"/>
        <v>0</v>
      </c>
      <c r="E10" s="640">
        <f>'3-Отчет за паричния поток'!C46</f>
        <v>152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19789</v>
      </c>
      <c r="D11" s="641">
        <f t="shared" si="0"/>
        <v>0</v>
      </c>
      <c r="E11" s="640">
        <f>'4-Отчет за собствения капитал'!L34</f>
        <v>19789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2021-11-29T11:32:38Z</cp:lastPrinted>
  <dcterms:created xsi:type="dcterms:W3CDTF">2006-09-16T00:00:00Z</dcterms:created>
  <dcterms:modified xsi:type="dcterms:W3CDTF">2023-08-28T12:40:34Z</dcterms:modified>
  <cp:category/>
  <cp:version/>
  <cp:contentType/>
  <cp:contentStatus/>
</cp:coreProperties>
</file>